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96" firstSheet="4" activeTab="11"/>
  </bookViews>
  <sheets>
    <sheet name="Шаблон" sheetId="1" r:id="rId1"/>
    <sheet name="Предприниматели" sheetId="2" r:id="rId2"/>
    <sheet name="Безопасность" sheetId="3" r:id="rId3"/>
    <sheet name="Строительство и ЖКХ" sheetId="4" r:id="rId4"/>
    <sheet name="Промышленность" sheetId="5" r:id="rId5"/>
    <sheet name="Сельское хозяйство" sheetId="6" r:id="rId6"/>
    <sheet name="здравоохранение" sheetId="7" r:id="rId7"/>
    <sheet name="УКСиМП" sheetId="8" r:id="rId8"/>
    <sheet name="УСЗН" sheetId="9" r:id="rId9"/>
    <sheet name="образование" sheetId="10" r:id="rId10"/>
    <sheet name="2011-2014" sheetId="11" r:id="rId11"/>
    <sheet name="Лист1" sheetId="12" r:id="rId12"/>
  </sheets>
  <definedNames>
    <definedName name="_xlnm.Print_Titles" localSheetId="10">'2011-2014'!$4:$5</definedName>
  </definedNames>
  <calcPr fullCalcOnLoad="1"/>
</workbook>
</file>

<file path=xl/comments12.xml><?xml version="1.0" encoding="utf-8"?>
<comments xmlns="http://schemas.openxmlformats.org/spreadsheetml/2006/main">
  <authors>
    <author>Customer</author>
  </authors>
  <commentList>
    <comment ref="A146" authorId="0">
      <text>
        <r>
          <rPr>
            <b/>
            <sz val="8"/>
            <rFont val="Tahoma"/>
            <family val="2"/>
          </rPr>
          <t>Customer:</t>
        </r>
        <r>
          <rPr>
            <sz val="8"/>
            <rFont val="Tahoma"/>
            <family val="2"/>
          </rPr>
          <t xml:space="preserve">
не может быть чтобы не планировалось финансирование</t>
        </r>
      </text>
    </comment>
    <comment ref="A149" authorId="0">
      <text>
        <r>
          <rPr>
            <b/>
            <sz val="8"/>
            <rFont val="Tahoma"/>
            <family val="2"/>
          </rPr>
          <t>Customer:</t>
        </r>
        <r>
          <rPr>
            <sz val="8"/>
            <rFont val="Tahoma"/>
            <family val="2"/>
          </rPr>
          <t xml:space="preserve">
не может бытьчтобы не планировалось финансирование</t>
        </r>
      </text>
    </comment>
  </commentList>
</comments>
</file>

<file path=xl/sharedStrings.xml><?xml version="1.0" encoding="utf-8"?>
<sst xmlns="http://schemas.openxmlformats.org/spreadsheetml/2006/main" count="2385" uniqueCount="610">
  <si>
    <r>
      <t xml:space="preserve">Усиление социальной защищенности, повышение уровня жизни граждан, пострадавших от радиационного воздействия.   </t>
    </r>
    <r>
      <rPr>
        <u val="single"/>
        <sz val="10"/>
        <rFont val="Times New Roman"/>
        <family val="1"/>
      </rPr>
      <t>9 мес. 2010г</t>
    </r>
    <r>
      <rPr>
        <sz val="10"/>
        <rFont val="Times New Roman"/>
        <family val="1"/>
      </rPr>
      <t>.: Помощь получили - 34 семьи.</t>
    </r>
  </si>
  <si>
    <t>13. Оказание материальной помощи гражданам, семьям, оказавшимся в трудной жизненной ситуации, не имеющих денежных средств на ее исправление</t>
  </si>
  <si>
    <r>
      <t xml:space="preserve">Усиление социальной защищенности, повышение качества жизни и материального уровня граждан и семей, оказавшихся в трудной жизненной ситуации.                               </t>
    </r>
    <r>
      <rPr>
        <u val="single"/>
        <sz val="10"/>
        <rFont val="Times New Roman"/>
        <family val="1"/>
      </rPr>
      <t>9 мес. 2010</t>
    </r>
    <r>
      <rPr>
        <sz val="10"/>
        <rFont val="Times New Roman"/>
        <family val="1"/>
      </rPr>
      <t>г.: Помощь получили - 186 семей.</t>
    </r>
  </si>
  <si>
    <t>14. «Старшее поколение» - поддержка организаций ветеранов войны и труда, Вооруженных сил и правоохранительных органов.</t>
  </si>
  <si>
    <r>
      <t xml:space="preserve">Нормальное функционирование организаций ветеранов войны и труда, Вооруженных сил и правоохранительных органов.                                </t>
    </r>
    <r>
      <rPr>
        <u val="single"/>
        <sz val="10"/>
        <rFont val="Times New Roman"/>
        <family val="1"/>
      </rPr>
      <t>9 мес. 2010г.</t>
    </r>
    <r>
      <rPr>
        <sz val="10"/>
        <rFont val="Times New Roman"/>
        <family val="1"/>
      </rPr>
      <t>: Оказание помощи - 22 ветеранам.</t>
    </r>
  </si>
  <si>
    <t>15.Оказание материальной помощи ветеранам Великой Отечественной войны на приобретение, ремонт жилых помещений, а также на оформление правоустанавливающих документов на земельные участки и жилые помещения.</t>
  </si>
  <si>
    <r>
      <t xml:space="preserve">Усиление социальной защищенности, повышение качества жизни и материального уровня ветеранов Великой Отечественной войны.                                                                                    </t>
    </r>
    <r>
      <rPr>
        <u val="single"/>
        <sz val="10"/>
        <rFont val="Times New Roman"/>
        <family val="1"/>
      </rPr>
      <t>9 мес. 2010г</t>
    </r>
    <r>
      <rPr>
        <sz val="10"/>
        <rFont val="Times New Roman"/>
        <family val="1"/>
      </rPr>
      <t>.: Проведение обследования тех. состояния жлого дома - 29 чел., проведение ремонтных работ в жилых помещениях - 16 чел.</t>
    </r>
  </si>
  <si>
    <t>Развитие физической культуры и спорта, всего</t>
  </si>
  <si>
    <t>1. Развитие материально-технической базы.</t>
  </si>
  <si>
    <r>
      <t xml:space="preserve">2009г.: </t>
    </r>
    <r>
      <rPr>
        <sz val="10"/>
        <rFont val="Times New Roman"/>
        <family val="1"/>
      </rPr>
      <t xml:space="preserve">За счет средств местного бюджета проведен ремонт и оснащение стадиона Суховский и спортзала "Олимпик" п Новостройка на сумму 3790 тыс. руб. За счет вебюджетных источников произведен ремонт лыжной базы в п. Щегловский на сумму 300 тыс. руб. </t>
    </r>
    <r>
      <rPr>
        <u val="single"/>
        <sz val="10"/>
        <rFont val="Times New Roman"/>
        <family val="1"/>
      </rPr>
      <t xml:space="preserve"> 9 мес. 2010г.:</t>
    </r>
    <r>
      <rPr>
        <sz val="10"/>
        <rFont val="Times New Roman"/>
        <family val="1"/>
      </rPr>
      <t xml:space="preserve"> Приобретение оборудования  для санной трассы — 106,0 тыс.руб., сани - 135,0 тыс.руб., спортивная одежда - 191,1 тыс.руб., спортинвентарь - 100,0 тыс.руб.</t>
    </r>
  </si>
  <si>
    <t>2. Повышение качества подготовки высококвалифицированных спортсменов.</t>
  </si>
  <si>
    <r>
      <t>2009г.:</t>
    </r>
    <r>
      <rPr>
        <sz val="10"/>
        <rFont val="Times New Roman"/>
        <family val="1"/>
      </rPr>
      <t xml:space="preserve"> Санный спорт: соревнования "Кубок Федерации санного спорта"- 88,2 т.р., "Молодежный кубок Федерации санного спорта" - 61,92 т.р., юношеские  соревнования и игры по санному спорту - 288,2 т.р., участие в Федерации санного спорта в г. Москва - 16,4 т.р., учебно-тренировочные сборы по санному спорту  - 682,02 т.р.    Лыжный спорт: "Лыжня России - 2009" - 30,4 т.р., учебно-тренировочные сборы - 190,13 т.р., участие в соревнованиях по лыжным гонкам - 146,504 т.р. Участие  в соревнованиях клуба "Десантник" в г. Москва - 653,7 т.р. Лучшие результаты выступлений на соревнованиях по лыжному спорту за 2009г.: 18 первых мест, 18 вторых мест, 22 третьих мест. Лучшие результаты выступлений на соревнованиях по санному спорту:  - 3 первых места, 5 вторых мест, 2 третьих мест.  </t>
    </r>
    <r>
      <rPr>
        <u val="single"/>
        <sz val="10"/>
        <rFont val="Times New Roman"/>
        <family val="1"/>
      </rPr>
      <t>9 мес. 2010г.</t>
    </r>
    <r>
      <rPr>
        <sz val="10"/>
        <rFont val="Times New Roman"/>
        <family val="1"/>
      </rPr>
      <t>: Обеспечение участия спортсменов района в соревнованиях различного уровня.</t>
    </r>
  </si>
  <si>
    <t>3. Повышение уровня предоставляемых услуг.</t>
  </si>
  <si>
    <t>Реализация программы "Развитие физкультуры и спорта в Кемеровском районе" (мероприятия для населения района).</t>
  </si>
  <si>
    <t>4. Проведение спортивно-массовых мероприятий</t>
  </si>
  <si>
    <r>
      <t>9 мес. 2010г.</t>
    </r>
    <r>
      <rPr>
        <sz val="10"/>
        <rFont val="Times New Roman"/>
        <family val="1"/>
      </rPr>
      <t>: Организация ипроведение спортивно-массовых мероприятий с жителями района — 70 тыс.руб., организация и проведение Первенства России по санному спорту — 120 тыс.руб.</t>
    </r>
  </si>
  <si>
    <t>Развитие агропромышленного комплекса, всего</t>
  </si>
  <si>
    <t>Уменьшение субсидирования из федерального бюджета на 2,1% и областного на 11,7% произошло по рпичине дифицита бюджета. Увеличение местного бюджета происходит за счет увеличения статьи материального стимулирования, ранее финансируемой из резервного фонда.</t>
  </si>
  <si>
    <t>1. Внедрение инновационных технологий в сельскохозяйственное производство</t>
  </si>
  <si>
    <t>Улучшение материально-технической базы, снижение трудовых затрат на производство продукции сельского хозяйства. Совершенствование технологии. Увеличение урожайности и как следствие рост валового производства продукции.</t>
  </si>
  <si>
    <t>1.1. Субсидии на приобретение кормов</t>
  </si>
  <si>
    <t>Стимулирование развития животноводческих комплексов и птицефабрик.</t>
  </si>
  <si>
    <t>Усиление социальной защищенности, улучшение материального положения  отдельных категорий граждан</t>
  </si>
  <si>
    <t>Улучшение материального положения малоимущих граждан и семей</t>
  </si>
  <si>
    <t>Усиление социальной защищенности, повышения качества жизни и материального положения  малообеспеченных граждан</t>
  </si>
  <si>
    <t>Усиление социальной защищенности, улучшение материального положения малообеспеченных семей, имеющих несовершеннолетних детей</t>
  </si>
  <si>
    <t>Усиление социальной защищенности, улучшение материального положения  малоимущих семей, имеющих детей - школьников</t>
  </si>
  <si>
    <t>Усиление социальной защищенности, улучшение материального положения граждан, пострадавших от радиационного воздействия</t>
  </si>
  <si>
    <t>Усиление социальной защищенности, улучшение материального положения  отдельных категорий граждан и семей, оказавшихся в трудной жизненной ситуации</t>
  </si>
  <si>
    <t xml:space="preserve">Улучшение качества жизни старшего поколения. </t>
  </si>
  <si>
    <t>Повышение качества жизни и материального уровня ветеранов Великой  Отечественной войны</t>
  </si>
  <si>
    <t>Обеспечение социальной одеждой, обувью, мылом, инвентарем, канцелярскими товарами социальных работников в соответствии со ст.36 ФЗ РФ от 02.08.1995г. № 122-ФЗ</t>
  </si>
  <si>
    <t>Усиление социальной защищенности, улучшение материального положения  ветеранов ВОВ, вдов  участников ВОВ, труженников тыла</t>
  </si>
  <si>
    <t>Усиление социальной защищенности, повышения качества жизни и материального уровня граждан и семей, оказавшихся в трудной жизненной ситуации</t>
  </si>
  <si>
    <t>Усиление социальной защищенности беременных женщин, не подлежащих обязательному социальному страхованию на случай временной нетрудоспособности и в связи с материнством</t>
  </si>
  <si>
    <t>Усиление социальной поддержки педагогических работников образовательных учреждений Кемеровского муниципального района</t>
  </si>
  <si>
    <t xml:space="preserve">1. Социальная выплата гражданам, один из родителей которых,  погиб (пропал без вести) при участии в боевых действиях в период ВОВ, войны с Японией, или умер вследствие ранения, увечья или заболевания, полученного в связи с пребыванием на фронте </t>
  </si>
  <si>
    <t>3. Доставка, приемка, разгрузка, отпуск и погрузка благотворительного угля малоимущим гражданам</t>
  </si>
  <si>
    <t>7. Оказание материальной помощи гражданам, пострадавшим от радиационного воздействия</t>
  </si>
  <si>
    <t>8.  Оказание материальной помощи гражданам, семьям, оказавшимся в трудной жизненной ситуации, не имеющих денежных средств на ее исправление</t>
  </si>
  <si>
    <t>9.  «Старшее поколение» - поддержка организаций ветеранов войны и труда, Вооруженных сил и правоохранительных органов</t>
  </si>
  <si>
    <t>10.  Бесплатное проведение ремонта жилых помещений, а также надворных построек участникам Великой Отечественной войны, вдовам участников Великой Отечественной войны, труженикам тыла</t>
  </si>
  <si>
    <t>11.  Оказание материальной помощи на оформление правоустанавливающих документов на земельные участки и жилые помещения, принадлежащие участникам великой Отечественной войны и вдовам участников Великой Отечественной войны, труженикам тыла.</t>
  </si>
  <si>
    <t>12. Приобретение специальной одежды, обуви, мыла, инвентаря, канцелярских товаров социальным работникам для исполнения ими служебных обязанностей.</t>
  </si>
  <si>
    <t>13. Дополнительное привлечение автомобилей, закрепленных за МКУ «ЦСОН  Кемеровского муниципального района», для проведения районных и областных акций и мероприятий</t>
  </si>
  <si>
    <t>14.  Предоставление социальной помощи беременным женщинам, проживающим в Кемеровском муниципальном районе</t>
  </si>
  <si>
    <t>16. Предоставление компенсации педагогическим работникам образовательных учреждений  Кемеровского муниципального района части стоимости путевки в санаторий, санаторий-профилакторий, профилакторий, дом отдыха, пансионат, лечебно-оздоровительный комплекс, оздоровительный центр.</t>
  </si>
  <si>
    <t>Снижение очерёдности и повышение удовлетворённости жителей качеством оказания медицинской помощи</t>
  </si>
  <si>
    <t>Приобретение медицинского оборудования,   проведёние капитальных ремонтов, создание безопасных условий для оказания медпомощи в ЛПУ</t>
  </si>
  <si>
    <t>Обеспечение безопасности пациентов и работников в МУЗ ЦРБ Кемеровского района и его структурных подразделениях.Снижение очерёдности и повышение удовлетворённости жителей качеством оказания медицинской помощи</t>
  </si>
  <si>
    <t>Профилактика рахита, анемии , инфекционных заболеваний</t>
  </si>
  <si>
    <t xml:space="preserve">Снижение заболеваемости острыми инфекционными болезнями (чесотка, педикулёз, микроспория, острая кишечная инфекция). Снижение младенческой и перинатальной смертности.
Своевременная профилактика фоновой патологии у детей раннего возраста.
</t>
  </si>
  <si>
    <t>Обеспечение льготными медикаментами; детским питанием</t>
  </si>
  <si>
    <t>Снижение общей и детской смертности</t>
  </si>
  <si>
    <t>Приобретение одноразовых туберкулиновых шприцев (для детей до 15 лет). Организация и проведение заключительной и текущей дезинфекции в очагах туберкулеза (оплата по договору с дезинфекционной службой г. Кемерово). Приобретение дезинфекционных средств, для текущей дезинфекции</t>
  </si>
  <si>
    <t>охват социально-неблагополучных семей действенными мероприятиями по профилактике и раннему  выявлению и специфическому лечению туберкулеза</t>
  </si>
  <si>
    <t>снижение заболеваемости туберкулезом детей и подростков из очагов тубинфекции</t>
  </si>
  <si>
    <t>снижение заболеваемости взрослых в декретированной группе населения</t>
  </si>
  <si>
    <t>снижение смертности  больных туберкулезом</t>
  </si>
  <si>
    <t>Введение в практику учреждений культуры автоматизированных рабочих мест с доступом в Интернет.</t>
  </si>
  <si>
    <t>Сохранение доли молодых специалистов в кадровом корпусе муниципальных учреждений культуры.</t>
  </si>
  <si>
    <t>Увеличение результативности участия творческих коллективов в конкурсах различного уровня</t>
  </si>
  <si>
    <t>Увеличение количества зрителей, участвующих в культурно-досуговых мероприятиях.</t>
  </si>
  <si>
    <t>Улучшение материально-технической базы учреждений культуры. Улучшение качества предоставляемых услуг, увеличение количества культурно-досуговых мероприятий</t>
  </si>
  <si>
    <t>Расширение рынка и повышение качества культурно-досуговых, образовательных и информационных услуг, которые наиболее полно учитывают интересы, запросы и специфические потребности различных групп населения</t>
  </si>
  <si>
    <t xml:space="preserve">Повышение уровня информированности молодежи по всему спектру вопросов жизни в обществе. Предоставлениесельской молодежи возможности в большем объеме получать, применять и распространять полезную информацию. </t>
  </si>
  <si>
    <t>Формируется открытая и доступная для молодых людей система поддержки инициатив молодежи, направленных на решение задач улучшения качества жизни в Кемеровском районе.</t>
  </si>
  <si>
    <t>Сокращение числа молодых людей, имеющих низкий уровень доходов. Повышение числа молодых людей, получивших образование. Сокращение уровня безработицы  в молодежной среде.</t>
  </si>
  <si>
    <t xml:space="preserve">Повышение уровня самоорганизации и самоуправления молодежи в жизни общества. Увеличение числа молодых людей, участвующих в выборах органов власти всех уровней. </t>
  </si>
  <si>
    <t>увеличение показателей единовременной пропускной способности спортивных сооружений</t>
  </si>
  <si>
    <t>Увеличение доли жителей района, систематически занимающихся физической культурой и спортом до 30% от общего числа жителей  района.</t>
  </si>
  <si>
    <t>Увеличение доли тренеров с высшим профильным образованием</t>
  </si>
  <si>
    <t>Увеличение доли объектов культурного наследия (недвижимые памятники), не требующих проведения противоаварийных работ и капитального ремонта, от общего количества объектов культурного наследия на 2%.</t>
  </si>
  <si>
    <t>1.4. Субсидии на возмещение % ставок: малых форм собственности ЛПХ</t>
  </si>
  <si>
    <t>1.5. Субсидии на возмещение % ставок КФХ</t>
  </si>
  <si>
    <t xml:space="preserve">Рост производства сельскохозяйственной продукции проведение в срок всего комплекса сельхоз. работ </t>
  </si>
  <si>
    <t>Увеличение производства сельскохозяйственной продукции</t>
  </si>
  <si>
    <t xml:space="preserve">Рост производства сельскохозяйственной продукции </t>
  </si>
  <si>
    <t>реконструкция бокс- стоянки, станции Барзасская, Бирюлинская Расходный склад ГСМ,флотофильтровальные отделение, корпус То иТР самосвалов Белаз,водовод на техкомплексе,противопожарная насосная</t>
  </si>
  <si>
    <t xml:space="preserve"> на техническое перевооружение и реконструкцию,мероприятия по охране труда</t>
  </si>
  <si>
    <t xml:space="preserve"> на техническое перевооружение и реконструкцию,проектно-изыскаательские работы</t>
  </si>
  <si>
    <t>Выполнение программы по техническому перевооружению горных работ.Завершение в 2014 работ по реконструкции очистных сооружений</t>
  </si>
  <si>
    <t>В 2012,2013 г.г по инвестициям нет данных, выполнение геологоразведочных работ на участке в 2012 году</t>
  </si>
  <si>
    <t>направлены на новое строительство</t>
  </si>
  <si>
    <t>10. Энергосбережение</t>
  </si>
  <si>
    <r>
      <t>2009г.:</t>
    </r>
    <r>
      <rPr>
        <sz val="10"/>
        <rFont val="Times New Roman"/>
        <family val="1"/>
      </rPr>
      <t xml:space="preserve"> Реконструкция ИП Дерксен. Новые организации: ИП Спасова (парикмахерская) п. Металлплощадка, ООО "Транзит" (транспортные услуги) д. Сосновка-2.             </t>
    </r>
    <r>
      <rPr>
        <u val="single"/>
        <sz val="10"/>
        <rFont val="Times New Roman"/>
        <family val="1"/>
      </rPr>
      <t xml:space="preserve">9 мес. 2010г.: </t>
    </r>
    <r>
      <rPr>
        <sz val="10"/>
        <rFont val="Times New Roman"/>
        <family val="1"/>
      </rPr>
      <t>Открыты новые организации: ИП Тимошенко И.В. - ателье, п.Металлплощадка; ИП Ненашева Г.Л.- парикмахерская, с.Березово; ИП Жарикова М.В. - парикмахерская, с.Елыкаево; ИП Якрова Г.Н. - производство одежды, с.Андреевка.</t>
    </r>
  </si>
  <si>
    <t>1.5. Муниципальная программа  поддержки малого предпринимательства:</t>
  </si>
  <si>
    <r>
      <t>За 9 мес. 2010г.</t>
    </r>
    <r>
      <rPr>
        <sz val="10"/>
        <rFont val="Times New Roman"/>
        <family val="1"/>
      </rPr>
      <t xml:space="preserve"> Профинансировано 5 бизнес проектов: реклама: ООО "Пятый регион" - 14,25 тыс.руб., ИП Спасова Е.В. - 14,25 тыс.руб.; участие в ярмарке: ИП Нешева Г.Л. - 10 тыс.руб.; приобретение оборудования: ООО "Русич" - 490 тыс.руб, ИП Парагульков Р.А. - 490 тыс.руб. Приобретение оборудования для АКМР - 196,69 тыс.руб.</t>
    </r>
  </si>
  <si>
    <t xml:space="preserve">в т.ч. финансовая поддержка </t>
  </si>
  <si>
    <t xml:space="preserve">         участие в конкурсах</t>
  </si>
  <si>
    <t>предоставление гарантий (привлеч.)</t>
  </si>
  <si>
    <t>Промышленность, всего</t>
  </si>
  <si>
    <t>1. Предприятия добывающей промышленности</t>
  </si>
  <si>
    <t>в том числе средства предприятий</t>
  </si>
  <si>
    <t>ООО «Северный Кузбасс»</t>
  </si>
  <si>
    <t>За 9 месяцев 2010г. средства затрачены на охрану труда. В 2011г. планируют направить средства на техническое перевооружение, на новое строительство и охрану труда.</t>
  </si>
  <si>
    <t>ООО "СП Барзасское товарищество"</t>
  </si>
  <si>
    <t>За 9 месяцев 2010г.: на техническое перевооружение и реконструкцию - 966,654 млн.руб., строительство обогатительной фабрики - 59,462 млн.руб., охрана труда - 4,4 млн.руб.</t>
  </si>
  <si>
    <t>«ОЭУ блок №2 «Ашжерская-Южная"</t>
  </si>
  <si>
    <t>Техническкое перевооружение и реконструкция - 59,9 млн.руб., новое строительство - 5,5 млн.руб.</t>
  </si>
  <si>
    <t>ООО "Ровер"</t>
  </si>
  <si>
    <t>Техническкое перевооружение и реконструкция - 67,73 млн.руб., охрана труда - 2,74 млн.руб.</t>
  </si>
  <si>
    <t>ООО "Горняк" шахта "Романовская"</t>
  </si>
  <si>
    <t>Техническкое перевооружение и реконструкция - 55,58 млн.руб., охрана труда - 1,55 млн.руб.</t>
  </si>
  <si>
    <t>ЗАО "Черниговец"</t>
  </si>
  <si>
    <t>Техническкое перевооружение и реконструкция - 385,8 млн.руб., строительство капитальных горных выработок - 53,798 млн.руб., охрана труда - 0,821 млн.руб.</t>
  </si>
  <si>
    <t>ЗАО "Сибирские ресурсы" шахта "Владимирская"</t>
  </si>
  <si>
    <t>Техническкое перевооружение и реконструкция - 44,79 млн.руб., строительство - 1,72 млн.руб., охрана труда - 15,28 млн.руб.</t>
  </si>
  <si>
    <t>ЗАО «Шахта Южная»</t>
  </si>
  <si>
    <t>Техническкое перевооружение и реконструкция -  млн.руб., строительство - 28,8 млн.руб., охрана труда - 2,95 млн.руб.</t>
  </si>
  <si>
    <t>2. Предприятия добычи нерудных материалов</t>
  </si>
  <si>
    <t>ООО "Берег"</t>
  </si>
  <si>
    <t>ООО «Известковый»</t>
  </si>
  <si>
    <t>ООО "Кемеровский каменный карьер"</t>
  </si>
  <si>
    <t>Культура, всего</t>
  </si>
  <si>
    <t>СИСТЕМА ПРОГРАММНЫХ МЕРОПРИЯТИЙ  РАЗВИТИЯ МО "КЕМЕРОВСКИЙ МУНИЦИПАЛЬНЫЙ РАЙОН"</t>
  </si>
  <si>
    <t>6. Социальная выплата гражданам, один из родителей которых погиб (пропал без вести) при участии в боевых действиях в период Великой Отечественной войны, войны с Японией или умер вследствие ранения, увечья или заболевания, полученного в связи с пребыванием</t>
  </si>
  <si>
    <t>Полученные результаты</t>
  </si>
  <si>
    <t>прочие мероприятия</t>
  </si>
  <si>
    <t>полученные результаты</t>
  </si>
  <si>
    <t>Техническкое перевооружение и реконструкция - 0,35 млн.руб., строительство - 0,37 млн.руб</t>
  </si>
  <si>
    <t>ООО "Сибтехноген"</t>
  </si>
  <si>
    <t>ООО "Карьер Мозжухинский"</t>
  </si>
  <si>
    <t>Техническкое перевооружение и реконструкция - 6 млн.руб.</t>
  </si>
  <si>
    <t>3. Предприятия обрабатывающего производства</t>
  </si>
  <si>
    <t>Увеличение производства продукции перерабатывающих производств: базальтовый утеплитель,  дизельное и бытовое топливо, мазут, хлеб, мясная продукция, кондитерские изделия. Улучшение условий труда.</t>
  </si>
  <si>
    <t>ООО "Черниговский Базальт"</t>
  </si>
  <si>
    <t>ЗАО "Черниговский НПЗ"</t>
  </si>
  <si>
    <t>Потребительские общества: реконструкция магазинов (Кемеровский РПС, ПО Березовское)</t>
  </si>
  <si>
    <t>Развитие строительного комплекса, всего</t>
  </si>
  <si>
    <t>1. Муниципальная целевая программа "ЖИЛИЩЕ"</t>
  </si>
  <si>
    <t>Областной бюджет (с учетом займов)</t>
  </si>
  <si>
    <t>1.1.  Обеспечение жильем социально незащищенных категорий граждан, установленных законодательством Кемеровской области</t>
  </si>
  <si>
    <t>В 2010г. За счет федерального бюджета планируется приобретение 39 квартир для ветеранов ВОВ. За счет средств областного бюджета приобретение шести квартир для детей - сирот.</t>
  </si>
  <si>
    <t>1.2.  Переселение граждан из ветхого и аварийного жилья</t>
  </si>
  <si>
    <t>Переселение из аварийного жилья (с.Верхотомское) в новый дом (с.Верхотомское) - 11 семей (30 человек). Улучшение жилищных условий граждан.</t>
  </si>
  <si>
    <t>1.3.  Обеспечение жильем молодых семей</t>
  </si>
  <si>
    <t>Социальные выплаты 8-ми семьям на приобретение жилья.</t>
  </si>
  <si>
    <t>1.4.  Развитие ипотечного жилищного кредитования</t>
  </si>
  <si>
    <t>За 9 месяцев 2010г. 5 семей приобрели жильё, в том числе 1 молодая семья.</t>
  </si>
  <si>
    <t>Областной бюджет (займы, социальные выплаты ФРЖС)</t>
  </si>
  <si>
    <t>Внебюджетные источники (ипотечные кредиты АИЖК)</t>
  </si>
  <si>
    <t xml:space="preserve">Реконструкция д/с п.Новостройка, капитальные ремонты помещений спортивных залов школ д.Береговая, с.Ягуново, п.Металлплощадка. Капитальный ремонт МОУ «Ясногорская СОШ» с перепланировкой части первого этажа школы на 2 группы детского сада на 40 мест, замена оконных блоков. Текущий ремонт детского сада «Колосок» с.Ягуново. </t>
  </si>
  <si>
    <r>
      <t xml:space="preserve">Реконструкция д/с п.Металлплощадка, строительство д/с п.Пригородный, строительство д/с с.Ягуново, реконструкция д/с  «Незабудка» п.Ясногорский.
</t>
    </r>
    <r>
      <rPr>
        <sz val="10.5"/>
        <rFont val="Arial"/>
        <family val="2"/>
      </rPr>
      <t xml:space="preserve"> 
</t>
    </r>
  </si>
  <si>
    <t>Строительство ДК в д.Мозжуха, текущий ремонт фасада СД Береговой, капитальный ремонт ДК Елыкаево, текущий ремонт фасада ДК с.Елыкаево.Текущий ремонт системы отопления ДК д.Старочервово.</t>
  </si>
  <si>
    <r>
      <t>Строительство стадиона с.Березово, п.Кузбасский; строительство ДК в с.Андреевка, п.Сосновка-2, с.Силино (ВБ).Ремонт ДК</t>
    </r>
    <r>
      <rPr>
        <sz val="10.5"/>
        <color indexed="8"/>
        <rFont val="Times New Roman"/>
        <family val="1"/>
      </rPr>
      <t xml:space="preserve"> c.Верхотомское.
</t>
    </r>
    <r>
      <rPr>
        <sz val="10.5"/>
        <rFont val="Times New Roman"/>
        <family val="1"/>
      </rPr>
      <t>Реконструкция стадиона в п.Новостройка,
строительство отдельно стоящего спортивного зала МОУ «Березовская СОШ».</t>
    </r>
  </si>
  <si>
    <t>Текущий ремонт гаражного комплекса АКМР, текущий ремонт здания ТОРО п.Пригородный и др.</t>
  </si>
  <si>
    <t>Государственная поддержка на улучшение жилищных условий граждан проживающих в сельской местности. Для строительства индивидуальных жилых домов в д.Береговая, п.Кузбасский.</t>
  </si>
  <si>
    <t>Государственная поддержка на улучшение жилищных условий граждан проживающих в сельской местности.</t>
  </si>
  <si>
    <t>Улучшение экологической обстановки в местах с наиболее высоким уровнем загрязнения окружающей среды.</t>
  </si>
  <si>
    <t>2. Проведение обследования и исследования (в том числе гидрогеологические)  водных объектов и источников водоснабжения на территории КМР</t>
  </si>
  <si>
    <t>3. Проведение акции «Дни защиты от экологической опасности»</t>
  </si>
  <si>
    <t>Экологическое воспитание и просвещение детей, распространение экологической информации и формирование экологической культуры населения.</t>
  </si>
  <si>
    <t>4. Организация обезвреживания и утилизации отходов, содержащих пестициды</t>
  </si>
  <si>
    <t>Отремонтированно котлов и котельных установок в с.Елыкаево, д.Мозжуха, п.Металлплощадка, с.Верхотомское, п.Ясногорский.</t>
  </si>
  <si>
    <t>Строительство  котельной ДК п.Сосновка-2;
реконструкция котельной в п.Кузбасский;
текущий ремонт котельных: д.Береговая, п.Благодатный, п.Щегловский, с.Верхотомско;
Текущий ремонт тепло трассы п.Ясногорский (коттеджи), п.Металлплощадка, д.Береговая;
замена теплотрассы: п.Разведчик, с.Елыкаево, п.Ясногорский, п.Кузбасский, д.Береговая, п.Металлплощадка, п.Щегловский.</t>
  </si>
  <si>
    <t>Текущий ремонт системы водоснабжения д.Береговая, п.Разведчик, с.Елыкаево, с.Мазурово, текущий ремонт водозаборных скважин в п.Ясногорский.</t>
  </si>
  <si>
    <r>
      <t>Реконструкция водопроводных сетей п.Разведчик; ремонт системы водоснабжения п.Привольный, с.Березово, п.</t>
    </r>
    <r>
      <rPr>
        <sz val="14"/>
        <rFont val="Times New Roman"/>
        <family val="1"/>
      </rPr>
      <t xml:space="preserve"> </t>
    </r>
    <r>
      <rPr>
        <sz val="10"/>
        <rFont val="Times New Roman"/>
        <family val="1"/>
      </rPr>
      <t>Пригородный, д.Мозжуха;
ремонт скважин: д.Береговая, с.Ягуново, п.Заря, п.Новоискитимский, с.Елыкаево, с.Воскресенка, с.Верхотомское, рзд.Буреничево, д.Мозжуха, п.Вотиновка;
ремонт водовода: д.Барановка, п.Щегловский, д.Балахоновка, с.Верхотомское, д.Камышная, с.Силино.</t>
    </r>
  </si>
  <si>
    <t>Текущий ремонт системы сброса в Чесноковский пруд с.Верхотомское. Разработка проектной документации на реконструкцию и строительство очистных сооружений и канализационных сетей п.Звездный, с.Елыкаево, д.Береговая, д.Мозжуха,с.Ягуново.</t>
  </si>
  <si>
    <t>Текущий ремонт кровли фасада жилого дома п.Новостройка, ул.Центральная,1, текущий ремонт кровли по тупик Притомье с.Березово, текущий ремонт кровли, подъездов, электропроводки, отмостки и цоколя по ул. Ш-Кузбасса №1 с.Елыкаево</t>
  </si>
  <si>
    <t>5. Благоустройство территорий</t>
  </si>
  <si>
    <t>6. Отсыпка внутрипоселковых и межпоселковых дорог</t>
  </si>
  <si>
    <t>Отремонтировано порядка 40 км. автомобильных дорог.</t>
  </si>
  <si>
    <t>8. Строительство и реконструкция объектов газоснабжения</t>
  </si>
  <si>
    <t>Завершение газификации п.Металлплощадка, д.Андреевка.</t>
  </si>
  <si>
    <t>9. Строительство и реконструкция подстанций, распределительных сетей.Замена линий электропередач</t>
  </si>
  <si>
    <t>Замена оконных блоков в образовательных учреждениях МОУ «Барановская СОШ», МОУ «Мозжухинская СОШ»,  МОУ «Успенская СОШ».</t>
  </si>
  <si>
    <t>Установка приборов коммерческого учета холодного и горячего водоснабжения, тепловой энергии в учреждениях бюджетной сферы.</t>
  </si>
  <si>
    <t>Установка приборов коммерческого учета холодного водоснабжения в учреждениях бюджетной сферы,энергетическое обследование объектов бюджетной сферы.</t>
  </si>
  <si>
    <t>3. СИСТЕМА ПРОГРАММНЫХ МЕРОПРИЯТИЙ РЕАЛИЗАЦИИ СРЕДНЕСРОЧНОГО ПЛАНА РАЗВИТИЯ МО "КЕМЕРОВСКИЙ МУНИЦИПАЛЬНЫЙ РАЙОН"</t>
  </si>
  <si>
    <t>Наименование мероприятия</t>
  </si>
  <si>
    <t>ВСЕГО по программе млн. руб.</t>
  </si>
  <si>
    <t>2009г.</t>
  </si>
  <si>
    <t>2010 г.</t>
  </si>
  <si>
    <t>2011 г.</t>
  </si>
  <si>
    <t>2012 г.</t>
  </si>
  <si>
    <t>2013г.</t>
  </si>
  <si>
    <t>Ожидаемые результаты</t>
  </si>
  <si>
    <t>9 месяцев</t>
  </si>
  <si>
    <t>план</t>
  </si>
  <si>
    <t>Образование, всего</t>
  </si>
  <si>
    <t>в том числе</t>
  </si>
  <si>
    <t>Областной бюджет</t>
  </si>
  <si>
    <t>Местный бюджет</t>
  </si>
  <si>
    <t>Собственные средства предприятий</t>
  </si>
  <si>
    <t>1. Нормативно-правовое обеспечение отрасли</t>
  </si>
  <si>
    <t>За 2009г.: услуги по лицензированию общеобразовательных учреждений: лицензированно 11 общеобразовательных школ, 2 детских сада, Березовская специальная коррекционная общеобразовательная школа-интернат - 40 тыс.руб.; оформление  правоустанавливающих документов (расчеты с городским центром градоустройства и землеустройства - 9,098 тыс.руб., регистрация земельного участка Ягуновской СОШ - 37,5 тыс.руб., госпошлина - 43,35 тыс.руб.)  За 9 мес. 2010г. за счет средств местного бюджета проведено межевание земельных участков: Береговская СОШ, Кузбасская СОШ, Мозжухинская СОШ, Силинская ООШ- 72,039 тыс. руб., госпошлина, аккредитация - 12,5 тыс. руб.</t>
  </si>
  <si>
    <r>
      <t xml:space="preserve">2. Развитие материально-технической базы системы образования: </t>
    </r>
    <r>
      <rPr>
        <sz val="12"/>
        <rFont val="Times New Roman"/>
        <family val="1"/>
      </rPr>
      <t>капитальный ремонт учреждений образования, приобретение основных средств</t>
    </r>
  </si>
  <si>
    <t>Полученный результат</t>
  </si>
  <si>
    <t>В 2009г.: за счет средств областного бюджета  осуществлен текущий ремонт д/д "Колосок" - 973,3 тыс.руб., д/д "Ленинградский" - 1262,7 тыс.руб., Березовской коррекционной школы - интернат - 1468,08 тыс.руб., постройка теплиц в Новостроевской СОШ - 400 тыс.руб.  За счет средств местного бюджета приобретена мебель и оборудование для Пищеблоков (Верхотомская СОШ - 320 тыс.руб., Кузбасская СОШ - 273 тыс.руб., Елыкаевкая СОШ - 320 тыс.руб.), осуществлен ремонт и оснащение школ - 467,74 тыс.руб. Погашена кредиторская задолженность "КАПАН" - 973,3 тыс.руб.,  проведен текущий ремонт учреждений (подготовка к учебному году). За счет внебюджетных источников приобретено компьютерное оборудование, оконные блоки, стиральные машины, игрушки, хоз. принадлежности на сумму - 0,2 тыс.руб.     За 9 мес. 2010г.:Местный бюджет: Ремонт Мозжухинской СОШ - 78,05 т.р., ремонт эл. оборудования Щегловская СОШ - 105,456 т.р., ремонт сан.узла Пригородная ООШ - 100 т.р., ремонт сан.узла Барановская Сош - 31,5 т.р. Областной бюджет: Коррекционная школа-интернат: приобретение автомобиля 493,2 т.р., запчасти для автомобитя - 146,8 т.р., стоительные работы - 171,05т.р., освещение и замена полов - 370т.р.  Д/д "Колосок": мед.оборудование - 500т.р., запчасти - 84,57 т.р., ремонт автобуса - 64,79т.р. стройматериалы - 545,48т.р.;                        д/д "Ленинградский": оборудование - 155,76, приобретение светильников - 75т.р, стройматериалы - 65т.р. Внебюджетные источники: Березовская коррекционная школа-интернат - 134 т.р. мебель, 91т.р. -стройматериалы; д/д "Колосок" 30т.р. - ремонт, 30т.р. - мягкий инвентарь; д/д "Ленинградский" - приобретение оконных блоков 174,4 т.р., монтаж оконных блоков 73,89 тыс. руб.</t>
  </si>
  <si>
    <t>Внебюджетные источники</t>
  </si>
  <si>
    <t>3. Информатизация деятельности образовательных учреждений</t>
  </si>
  <si>
    <t xml:space="preserve"> В 2012г за счет местного бюджета на оплату госпошлины в  общеобразовательных учреждениях было потрачено -310,0тыс. руб., (в связи с изменением уставов, наименоование  общеобразовательных учреждений)</t>
  </si>
  <si>
    <t>Целевая программа «Здоровье села»: приобретение детского питания для детей первого-второго года жизни , медикаментозное обеспечение детей первого года жизни за счёт приобретения препаратов железа, витамина Д3, приобретение аптечек «Мать и дитя», контрацептивов для подростков 0,6 млн.руб. Проведение рейдов по асоциальным семьям совместно с сотрудниками ПДН,соцзащиты.Публикация в газете «Заря» статей по профилактике вредных привычек,инфекционных заболеваний среди подростков и детей. Льготное лекарственное обеспечение жителей Кемеровского муниципального района 2,2 млн.руб.</t>
  </si>
  <si>
    <t>Вакцинация населения. Обследование на гепатиты В и С, ВИЧ- носительтства в ГУЗ КОЦ по профилактике и борьбе со СПИД 0,45 тыс.руб. Флюорографическое обследование населения, дезинфекция туберкулёзных очагов, приобретение одноразовых туберкулиновых шприцев.   Целевая программа "Здоровье села": по подпрограмме "Неотложные меры борьбы с туберкулезом" 0,57 тыс.руб.</t>
  </si>
  <si>
    <t>Внедрение в практику учреждений культуры автоматизированных рабочих мест с доступом в интернет.</t>
  </si>
  <si>
    <t>Сохранение доли молодых специалистов муниципальных учреждений культуры.</t>
  </si>
  <si>
    <t>Увеличение результативности участия творческих коллективов в конкурсах различного уровня.</t>
  </si>
  <si>
    <t>6. Обеспечение материально-технического оснащения вновь строрящихся учреждений культуры</t>
  </si>
  <si>
    <t>Увеличение числа подростков и молодых людей, включенных в общественно-полезную, гражданскую и олитическую деятельность.</t>
  </si>
  <si>
    <t>8. Подпрограмма "Молодая семья"</t>
  </si>
  <si>
    <t>9. Подпрограмма "Молодые специалисты"</t>
  </si>
  <si>
    <t>Увеличение количества рабочих мест. Стимулирование сельской моложежи работать по професси.</t>
  </si>
  <si>
    <t xml:space="preserve">1. Социальная выплата гражданам, один из родителей которых погиб (пропал без вести) при участии в боевых действиях в период Великой Отечественной войны, войны с Японией или умер вследствие ранения, увечья или заболевания, полученного в связи с пребыванием </t>
  </si>
  <si>
    <t>Выплату получили 479 человек.</t>
  </si>
  <si>
    <t>2. Социальная выплата гражданам, уволенным с военной службы и имеющим группу инвалидности</t>
  </si>
  <si>
    <t>Выплату получил 41 человек.</t>
  </si>
  <si>
    <t>3. Доставка благотворительного угля малоимущим гражданам</t>
  </si>
  <si>
    <t>4. «Каравай» - оказание натуральной помощи малообеспеченным гражданам</t>
  </si>
  <si>
    <t>Натуральную помощь - по 10 кг. Муки, получили 1370 человек.</t>
  </si>
  <si>
    <t>5. «Семейный огород» - оказание материальной помощи малообеспеченным семьям, имеющим несовершеннолетних детей, на приобретение семян</t>
  </si>
  <si>
    <t>Помощь получили 700 человек.</t>
  </si>
  <si>
    <t>6. «Собери ребенка в школу» - оказание единовременной материальной помощи на приобретение школьных принадлежностей для детей из малоимущих семей</t>
  </si>
  <si>
    <t>Материальную помощь получили 310 человек.</t>
  </si>
  <si>
    <t>7. Оказание материальной помощи  пострадавшим от радиационного воздействия</t>
  </si>
  <si>
    <t>Материальную помощь получили 36 человек.</t>
  </si>
  <si>
    <t>8. Оказание материальной помощи гражданам, семьям, оказавшимся в трудной жизненной ситуации, не имеющих денежных средств на ее исправление</t>
  </si>
  <si>
    <t>Материальная помощь выплачена 254 гражданам.</t>
  </si>
  <si>
    <t>9. «Старшее поколение» - поддержка организаций ветеранов войны и труда, Вооруженных сил и правоохранительных органов</t>
  </si>
  <si>
    <t>Поддержку оказали 22 работникам из Советов ветеранов Кемеровского муниципального района.</t>
  </si>
  <si>
    <t>10. Оказание материальной помощи на оформление правоустанавливающих документов на земельные участки и жилые помещения, принадлежащие участникам ВОВ и вдовам участников ВОВ</t>
  </si>
  <si>
    <t>Помощь оказанна 3 человекам.</t>
  </si>
  <si>
    <t>11. Приобретение специальной одежды, обуви, мыла, инвентаря, канцелярских  товаров социальным работникам для исполнения ими служебных обязанностей</t>
  </si>
  <si>
    <t>12. Дополнительное привлечение автомобилей, закрепленных за ЦСОН Кемеровского муниципального района, для проведения районных и областных акций и мероприятий</t>
  </si>
  <si>
    <t>Затраты на бензин.</t>
  </si>
  <si>
    <t>Увеличение показателей единовременной пропускной способности спортивных сооружений.</t>
  </si>
  <si>
    <t>2. Развитие спорта высших достижений</t>
  </si>
  <si>
    <t>Увеличение количества спортсменов, входящих в сборные команды области и России по различным видам спорта. Увеличение количества детей и подростков, занимающихся в учреждениях спортивной направленности.</t>
  </si>
  <si>
    <t>3. Развитие массовой физической культуры и спорта</t>
  </si>
  <si>
    <t>Увеличение доли жимтелей района, систематически занимающихся физической культурой и спортом до 30% от общего числа жителей  района.</t>
  </si>
  <si>
    <t>Увеличение доли жимтелей района, систематически занимающихся физической культурой и спортом до 45% от общего числа жителей  района.</t>
  </si>
  <si>
    <t>4. Содержание и ремонт спортивных сооружений</t>
  </si>
  <si>
    <t>5. Улучшение кадрового обеспечения в сфере физической культуры и спорта</t>
  </si>
  <si>
    <t>6. Оптимизация системы мероприятий по физической культуре и спорту, проводимых в районе</t>
  </si>
  <si>
    <t xml:space="preserve">Организация и проведение различных смотров-конкурсов на лучшую постановку физкультурно-оздоровительной и спортивно-массовой работы по месту жительства. Спартакиады учащихся спортивных школ, спортсменов-ветеранов. </t>
  </si>
  <si>
    <t>1.1. Субсидии на приобретение овец</t>
  </si>
  <si>
    <t>До 2012 года такая субсидия не предоставлялась.</t>
  </si>
  <si>
    <t>1.2. Субсидии на приобретение кормов</t>
  </si>
  <si>
    <t>Стимулирование развития животноводческих комплексов и птицефабрик</t>
  </si>
  <si>
    <t>1.3. Субсидии на возмещение % по кредитам</t>
  </si>
  <si>
    <t>Поддержка сельскохозяйственных производителей</t>
  </si>
  <si>
    <t>1.4. Субсидии на развитие животноводства</t>
  </si>
  <si>
    <t>С 2011 года прекращена выдачи субсидий.</t>
  </si>
  <si>
    <t>1.5. Субсидии на возмещение % ставок: малых форм собственности ЛПХ</t>
  </si>
  <si>
    <t>Поддержка и развитие ЛПХ</t>
  </si>
  <si>
    <t>1.6. Субсидии на возмещение % ставок КФХ</t>
  </si>
  <si>
    <t>Поддержка и развитие КФХ</t>
  </si>
  <si>
    <t>1.7. Материальное стимулирование</t>
  </si>
  <si>
    <t xml:space="preserve">Местный бюджет: стимулирование производства молока при надое свыше 5 тыс.  Областной бюджет: стимулирование передовиков сельскохозяйственного производств. </t>
  </si>
  <si>
    <t>1.8. Субсидии на поддержку племенного животноводства</t>
  </si>
  <si>
    <t>1.9. Субсидии на агрохимические мероприятия (торфокомпост)</t>
  </si>
  <si>
    <t>Сортоиспытание и применение высокоурожайных сортов</t>
  </si>
  <si>
    <t>Повышение почвенного плодородия, увеличение урожайности и валового производства</t>
  </si>
  <si>
    <t xml:space="preserve">1.14. Субсидии на агрохимические мероприятия </t>
  </si>
  <si>
    <t>1.15. Субсидии на диз. топливо</t>
  </si>
  <si>
    <r>
      <t xml:space="preserve">1.16. Стимулирование увеличения производства с/х продукции: </t>
    </r>
    <r>
      <rPr>
        <sz val="12"/>
        <rFont val="Times New Roman"/>
        <family val="1"/>
      </rPr>
      <t>приобретение высокотехнологической техники, высокопродуктивного скота, оборудования</t>
    </r>
  </si>
  <si>
    <t>Создание условий для технического прогресса в АПК, разработка и освоение новых технологий. Повышение продуктивности скота. Возмещение затрат на приобретение высокотехнологичной техники.</t>
  </si>
  <si>
    <t xml:space="preserve">1.17. ФЦП "Сохранение и восстановление плодородия почв земель с/х назначения и агроландшафтов как национального достояния России на 2006-2010 годы" </t>
  </si>
  <si>
    <t>Увеличение урожайности и валового производства овощей открытого грунта.</t>
  </si>
  <si>
    <t>1.18. Введение в оборот неиспользованных земель</t>
  </si>
  <si>
    <t>Возмещение части затрат за введенные в оборот неиспользуемые длительное время земли с/х назначения.</t>
  </si>
  <si>
    <t>1.19. Мониторинг плодородия с/х земель</t>
  </si>
  <si>
    <t>1.20. Агролесомелиоративные мероприятия</t>
  </si>
  <si>
    <t>1.21. Развитие рыболовства</t>
  </si>
  <si>
    <t>1.22. Субсидирование известкования кислых почв</t>
  </si>
  <si>
    <t>2. Строительство и реконструкция помещений</t>
  </si>
  <si>
    <t>3. Поддержка личных подсобных хозяйств</t>
  </si>
  <si>
    <t>4. Муниципальная программа "Финансовая поддержка ветеранского подворья"</t>
  </si>
  <si>
    <t>Оказание материальной помощи ветеранам войны и труда, имеющим личное подворье: ремонт скотопомещений, заготовка кормов, выпас скота.</t>
  </si>
  <si>
    <r>
      <t xml:space="preserve">Открытие новых объектов: </t>
    </r>
    <r>
      <rPr>
        <sz val="11"/>
        <rFont val="Times New Roman"/>
        <family val="1"/>
      </rPr>
      <t xml:space="preserve">магазин: ИП Цыглов М.С., павильоны: ИП Хачукаев С.С., ИП Мамедов Э.А..   </t>
    </r>
    <r>
      <rPr>
        <u val="single"/>
        <sz val="11"/>
        <rFont val="Times New Roman"/>
        <family val="1"/>
      </rPr>
      <t>Реконструкция магазинов:</t>
    </r>
    <r>
      <rPr>
        <sz val="11"/>
        <rFont val="Times New Roman"/>
        <family val="1"/>
      </rPr>
      <t xml:space="preserve"> ИП Темиралиева Н.О, Бабин А.А., РПС.</t>
    </r>
  </si>
  <si>
    <t>Реконструкция предприятия ООО "СПБ Сиблес".</t>
  </si>
  <si>
    <t>ИП Спасова - парикмахерская, ИП Назипова - ателье, ИП Бармина - ремонт обуви, ИП Левицкая - производство одежды для новорожденных.</t>
  </si>
  <si>
    <t>КФХ Васильев А.Б. - 250 тыс.руб., КФХ Тимофеев П.М. - 265 тыс.руб., ООО «Ассоциация Звероводство» - 200 тыс.руб., ООО «ЖКХ Восточное» - 715 тыс.руб.</t>
  </si>
  <si>
    <t>Техническое перевооружение и реконструкция очистных сооружений шахтных вод, охрана труда и промышленной безопасности.</t>
  </si>
  <si>
    <t>Техническое перевооружение и реконструкция.</t>
  </si>
  <si>
    <t>«ОЭУ блок №2 шахта «Ашжерская-Южная"</t>
  </si>
  <si>
    <t>Техническое перевооружение, реконструкция, мероприятия по охране труда.</t>
  </si>
  <si>
    <t>Техническое перевооружение,  реконструкция, проектно-изыскательские работы.</t>
  </si>
  <si>
    <t>ОАО "Шахта Первомайская"</t>
  </si>
  <si>
    <t>ООО "Шахта Лапичевская"</t>
  </si>
  <si>
    <t xml:space="preserve">В 2012 году на участке планируется выполнение геологоразведочных работ. </t>
  </si>
  <si>
    <t>ООО "Шахта Бутовска"</t>
  </si>
  <si>
    <t>Средства направлены на новое строительство.</t>
  </si>
  <si>
    <t>Техническое перевооружение и реконструкция. Новое строительство. Покупка новых БелАзов.</t>
  </si>
  <si>
    <t>Кедровский угольный разрез</t>
  </si>
  <si>
    <t>в том числе собственные средства предприятий</t>
  </si>
  <si>
    <t>Мероприятия по охране труда.</t>
  </si>
  <si>
    <t>ОАО «Карьер Известковый»</t>
  </si>
  <si>
    <t>Техническое перевооружение, реконструкция, новое строительство.</t>
  </si>
  <si>
    <t>Через АИЖК Кемеровской области 5 семей получили ипотечное кредитование на сумму 3,21 млн.руб., в том числе 4 молодые семьи — 2,51 млн.руб. Через фонд предусмотренно предоставление 45 займов, сдано 39 займов на сумму 55,696 млн.руб., выполнено 14 семей на сумму 15,15 млн.руб., из них 4 семьи на сумму 4,81 млн.руб.</t>
  </si>
  <si>
    <t>2.1. Строительство жилья индивидуальными застройщиками</t>
  </si>
  <si>
    <t>План ввода жилья на 2011 год составляет 55 тыс.м2. По состоянию на 01.11.2011 года введено 59 496,8 м2 — это 405 квартир.</t>
  </si>
  <si>
    <t>Ввод жилья (индивидуальные жилые дома), тыс. кв. м</t>
  </si>
  <si>
    <t>2.2. Строительство и реконструкция жилых домов</t>
  </si>
  <si>
    <t>Строительство 40 квартирного жилого дома п.Ясногорский.</t>
  </si>
  <si>
    <t>Строительство 12 квартирного жилого дома в с.Верхотомское, строительство 18 квартирного жилого дома в д.Береговая, строительство 12 квартирного жилого дома в д.Береговая, строительство 18 квартирного ж/д в с.Елыкаево, строительство 25 квартирного жилого дома в п.Звездный, строительство 30 квартирного жилого дома в с.Ягуново.</t>
  </si>
  <si>
    <t xml:space="preserve">2.3. Строительство и реконструкция объектов социальной сферы: </t>
  </si>
  <si>
    <t>Капитальный ремонт МУЗ ЦРБ Кемеровского района.</t>
  </si>
  <si>
    <t>Строительсво ФА в д.Андреевка, с.Смолино, д.Успенка (ВБ), строительство амбулатории в с.Березово, п.Разведчик (ВБ), кап.ремонт врачебной амбулатории с.Ягуново.</t>
  </si>
  <si>
    <t>2. Поддержка личных подсобных хозяйств</t>
  </si>
  <si>
    <t>3. Муниципальная программа "Финансовая поддержка ветеранского подворья"</t>
  </si>
  <si>
    <t>1.7. Субсидии на минеральные удобрения</t>
  </si>
  <si>
    <t>1.8. Субсидии на агрохимические мероприятия (торфокомпост)</t>
  </si>
  <si>
    <t>1.9 Компенсация части затрат по страхованию с/культур</t>
  </si>
  <si>
    <t>1.10. Многолетние насаждения (уход, закладка)</t>
  </si>
  <si>
    <t>1.11 Субсидии на элитное семеноводство</t>
  </si>
  <si>
    <t>1.12. Субсидии на химические средства защиты растений</t>
  </si>
  <si>
    <t>1.13. Субсидии на диз. топливо</t>
  </si>
  <si>
    <r>
      <t xml:space="preserve">1.14. Стимулирование увеличения производства с/х продукции: </t>
    </r>
    <r>
      <rPr>
        <sz val="12"/>
        <rFont val="Times New Roman"/>
        <family val="1"/>
      </rPr>
      <t>приобретение высокотехнологической техники, высокопродуктивного скота, оборудования</t>
    </r>
  </si>
  <si>
    <t xml:space="preserve">1.15. ФЦП "Сохранение и восстановление плодородия почв земель с/х назначения и агроландшафтов как национального достояния России на 2006-2010 годы" </t>
  </si>
  <si>
    <t>1.16. Введение в оборот неиспользованных земель</t>
  </si>
  <si>
    <t>1.17. Субсидирование маточного поголовья овец</t>
  </si>
  <si>
    <t>1.18. Развитие рыболовства</t>
  </si>
  <si>
    <t>Гидромелиоративные мероприятия</t>
  </si>
  <si>
    <t>Субсидия на хлеб пшеничный</t>
  </si>
  <si>
    <t>Грант на развитие семейных животноводческих ферм</t>
  </si>
  <si>
    <t>Сортоиспытание</t>
  </si>
  <si>
    <t>Агролесомелиоративные мероприятия</t>
  </si>
  <si>
    <t>Грант начинающим фермерам</t>
  </si>
  <si>
    <t>Проведение обследования (в т. ч. радиационного) и исследования источников негативного воздействия на окружающую среду (воздух, почва)</t>
  </si>
  <si>
    <t xml:space="preserve">"Черниговский базальт" - на техническое перевооружение и реконструкцию </t>
  </si>
  <si>
    <t>Улучшение условий и охраны труда</t>
  </si>
  <si>
    <t>Обучение и подготовка кадров</t>
  </si>
  <si>
    <t>Информационное обеспечение и пропоганда охраны труда</t>
  </si>
  <si>
    <t>Организационно-техническое обеспечение условий и храны труда</t>
  </si>
  <si>
    <t>Санитарно-гигиенические мероприятия</t>
  </si>
  <si>
    <t>Культура</t>
  </si>
  <si>
    <t>4. Интегрирование МУЗ ЦРБ в общую систему учреждений социальной сферы района в части медико-профилактической работы среди детей и подростков, реабилитации пожилых людей и инвалидов</t>
  </si>
  <si>
    <t xml:space="preserve">5. Профилактика и раннее выявление социально-значимых заболеваний </t>
  </si>
  <si>
    <t>"Социальное развитие села "</t>
  </si>
  <si>
    <t>Внебюджетные вредства</t>
  </si>
  <si>
    <t>МБУЗ ЦРБ: реконструкция и ремонт учреждений</t>
  </si>
  <si>
    <t>Образование: реконструкция и ремонт учреждений</t>
  </si>
  <si>
    <t>Управление культуры: реконструкция и ремонт учреждений</t>
  </si>
  <si>
    <t>Прочие учреждения соц. сферы</t>
  </si>
  <si>
    <t>6. Асфальтирование внутрипоселковых и межпоселковых дорог</t>
  </si>
  <si>
    <t>Рост объемов вводимого и реконструируемого жилья, улучшение жилищных условий социально незащищенных и льготных категорий граждан</t>
  </si>
  <si>
    <t>В 2012 году обеспечены жильем 7 ветеранов ВОВ. За счет средств субвенции 2012 г. приобретены квартиры в строящихся домах для 19 детей-сирот (фактически на 12.12. 2012 средства субвенции поступили не в полном объеме). Примечание: на обеспечение жильем категорий, установленных ФЗ, в 2012 г. были затрачены 3,3 млн. руб.ФБ, 2,8 млн.руб. МБ</t>
  </si>
  <si>
    <t>Предоставлено 3 долгосрочных целевых займа и 20 социальных выплат на приобретение (строительство) жилья</t>
  </si>
  <si>
    <t>Текущий ремонт Елыкаевской участковой больницы, ФАП в п.Пригородный и с. Ягуново, д.Сухово, начато строительство ФАП в п. Разведчик</t>
  </si>
  <si>
    <t>Реконструкций д/сада "Незабудка" в п. Ясногорский на 60 мест; ремонт помещений под две дошкольные группы на 40 мест в МБОУ "Верхотомская ООШ"; ремонт 4 спорт.залов, 7 пищеблоков в школах; ремонт кровель, туалетов, мед.кабинетов, устройство пожарных водоемов</t>
  </si>
  <si>
    <t>Строительство спортзала в с.Березово, ремонт здания спортклуба "Атлант" в п.Ясногорский, ремонт ДК в с. Елыкаево, СДК в д.Сухая речка, музыкальной школы №44 в п. Новостройка</t>
  </si>
  <si>
    <t>Капитальный ремонт 12 котельных, ремонт теплотрасс, изоляции</t>
  </si>
  <si>
    <t>Текущий ремонт системы водроснабжения п. Пригородный, п.Новостройка, с.Ягуново, д.Пещерка, п.Солонечный и др. Строительство водопровода в п. Ровенский</t>
  </si>
  <si>
    <t>Текущий ремонт систем водоотведения, проектирование очистных сооружкений</t>
  </si>
  <si>
    <t>Ремонт межпанельных швов, козырьков, фасадов, инженерных систем в домах в с.Верхотомское, д.Сухая речка, п. Новостройка.</t>
  </si>
  <si>
    <t>В 2012г. на открытие дополнительных групп в детских садах, на приобретение мебели, мягкого инвентаря, посуды- было выделено 12100,0тыс.руб.; для оснащения спортивных залов спортивным оборудованием-662,0ыс.руб;  приобретение школьной мебели-1055,4тыс. руб</t>
  </si>
  <si>
    <t>Обследовано с сентября 2012  г на передвижном ФАП- 179  человек; реализация интернет записи к врачу</t>
  </si>
  <si>
    <r>
      <t xml:space="preserve">Повышение уровня информированности молодежи по всему спектору жизни общества. </t>
    </r>
    <r>
      <rPr>
        <u val="single"/>
        <sz val="10"/>
        <rFont val="Times New Roman"/>
        <family val="1"/>
      </rPr>
      <t>2009г.</t>
    </r>
    <r>
      <rPr>
        <sz val="10"/>
        <rFont val="Times New Roman"/>
        <family val="1"/>
      </rPr>
      <t xml:space="preserve">: Проведение Дня призывника - 15 тыс. руб., издание справочника Молодого человека - 15 тыс. руб., изготовление стендов "Молодежь района" - 20 тыс. руб.                        </t>
    </r>
    <r>
      <rPr>
        <u val="single"/>
        <sz val="10"/>
        <rFont val="Times New Roman"/>
        <family val="1"/>
      </rPr>
      <t>9 мес. 2010г.</t>
    </r>
    <r>
      <rPr>
        <sz val="10"/>
        <rFont val="Times New Roman"/>
        <family val="1"/>
      </rPr>
      <t>: Проведение Дня призывника — 20 тыс. руб.</t>
    </r>
  </si>
  <si>
    <t>2. Подпрограмма «Доброволец»</t>
  </si>
  <si>
    <t>Материальное оснащение (инвентарь, форма, экипировка) добровольческих объединений для уборки мусора, очистки берега Томи, оказания помощи ветеранам.</t>
  </si>
  <si>
    <r>
      <t xml:space="preserve">3. Подпрограмма «Карьера»: </t>
    </r>
    <r>
      <rPr>
        <sz val="12"/>
        <rFont val="Times New Roman"/>
        <family val="1"/>
      </rPr>
      <t>проведение конкурса молодежных бизнес-проектов, квотирование рабочих мест для молодежи.</t>
    </r>
  </si>
  <si>
    <t>Содействие занятости молодежи. Организация работы молодежных трудовых отрядов.</t>
  </si>
  <si>
    <t>3.1. Организация временных работ для трудоустройства безработных граждан</t>
  </si>
  <si>
    <t>4. Подпрограмма «Команда»</t>
  </si>
  <si>
    <r>
      <t>2009г.</t>
    </r>
    <r>
      <rPr>
        <sz val="10"/>
        <rFont val="Times New Roman"/>
        <family val="1"/>
      </rPr>
      <t xml:space="preserve">: Ннаграждение молодежного актива района - 10,5 тыс. руб. (награждение - 9 тыс.руб., оформление - 1,5 тыс.руб.) , конкурс "Молодые созидатели района"-  30,9 тыс. руб., школа лидеров молодежных объединений "Стартуем" - 20,75 тыс. руб., школа молодого политика - 20 тыс. руб., фотоаппараты для молодежных объединений - 30 тыс. руб., атрибутика Года молодежи - 45 тыс. руб. 9 мес. </t>
    </r>
    <r>
      <rPr>
        <u val="single"/>
        <sz val="10"/>
        <rFont val="Times New Roman"/>
        <family val="1"/>
      </rPr>
      <t>2010г.:</t>
    </r>
    <r>
      <rPr>
        <sz val="10"/>
        <rFont val="Times New Roman"/>
        <family val="1"/>
      </rPr>
      <t xml:space="preserve"> Проведение школы актива для лидеров молодежных объединений.</t>
    </r>
  </si>
  <si>
    <t>5. Подпрограмма «Успех в твоих руках»</t>
  </si>
  <si>
    <r>
      <t xml:space="preserve">2009г.: </t>
    </r>
    <r>
      <rPr>
        <sz val="10"/>
        <rFont val="Times New Roman"/>
        <family val="1"/>
      </rPr>
      <t xml:space="preserve">День российского студенчества 40 тыс. руб., День молодежи -  48,3 тыс. руб., участие в молодежном форуме "Байкал 2020" 8 тыс.руб. </t>
    </r>
    <r>
      <rPr>
        <u val="single"/>
        <sz val="10"/>
        <rFont val="Times New Roman"/>
        <family val="1"/>
      </rPr>
      <t>9 мес. 2010г.:</t>
    </r>
    <r>
      <rPr>
        <sz val="10"/>
        <rFont val="Times New Roman"/>
        <family val="1"/>
      </rPr>
      <t xml:space="preserve"> Проведение конкурса «Молодая семья района».</t>
    </r>
  </si>
  <si>
    <t>7. Подпрограмма «Шаг навстречу»</t>
  </si>
  <si>
    <t>Акция "Займемся спортом" — 30 тыс. руб.</t>
  </si>
  <si>
    <t>Социальная защита населения</t>
  </si>
  <si>
    <t>1. Социальная поддержка отдельных категорий граждан</t>
  </si>
  <si>
    <t>Получили социальную выплату 474 чел. в сумме 562,1 тыс. руб. Оказана материальная помощь на приобретение дорогостоящих лекарственных средств 70 чел. на сумму 60 тыс.руб,  ремонт жилых помещений 60 чел.на сумму 80 тыс. руб. Доставлено бесплатно 4000 тонн угля  1000 чел. на сумму 3151,3 тыс. руб. По акции "Каравай" 3000 чел. получили по 10 кг. муки на сумму 405 тыс.руб.</t>
  </si>
  <si>
    <t>2. Социальная поддержка малообеспеченных семей, имеющих детей, и несовершеннолетних детей, оказавшихся в кризисной жизненной ситуации</t>
  </si>
  <si>
    <t xml:space="preserve">Приобретены путевки на летний отдых для детей из малообеспеченных семей на сумму 332 тыс. руб. </t>
  </si>
  <si>
    <t>3. Социальная поддержка ветеранов, граждан, уволенных с военной службы и членов их семей</t>
  </si>
  <si>
    <t>Оказана материальной помощи 112 ветеранам боевых действий на приобретение дорогостоящих лекарственных средств и ремонт  жилых помещений на сумму 169,8 тыс.руб. Оказана материальная помощь 34-м пострадавшим от радиационного воздействия на сумму 34 тыс.руб. Социальная выплата инвалидам военнослужащим на сумму 143,2 тыс.руб.</t>
  </si>
  <si>
    <t>4. Социальная поддержка трудоспособных граждан, семей, оказавшихся в трудной жизненной ситуации</t>
  </si>
  <si>
    <t>Приобретение школьных принадлежностей для 262 детей из малоимущих семей на сумму 230 тыс. руб. Ежемесячные продуктовые наборы 99 неработающим беременным женщинам и 35 малоимущим гражданам  на сумму 50 тыс. руб. Оказана материальная помощь на приобретение дорогостоящих лекарств, ремонт жилья, приобретено топливо, приобретены наборы семян  на сумму 525 тыс.руб.</t>
  </si>
  <si>
    <t>5. Подпрограмма «Старшее поколение»</t>
  </si>
  <si>
    <t>Материальная помощь на ремонт жилья - 60 тыс. руб. Материальная помощь к медалям "65 лет Победы" для участников ВОВ - 140 тыс. руб. Помощь на подписку газет "Земляки", "Ветеран" - 92 тыс. руб. Совету ветеранов  - 870,8 тыс.руб.</t>
  </si>
  <si>
    <t xml:space="preserve">6. Социальная выплата гражданам, один из родителей которых погиб (пропал без вести) при участии в боевых действиях в период Великой Отечественной войны, войны с Японией или умер вследствие ранения, увечья или заболевания, полученного в связи с пребыванием </t>
  </si>
  <si>
    <r>
      <t xml:space="preserve">Усиление социальной защищенности, улучшение материального положения отдельных категорий граждан.                                 </t>
    </r>
    <r>
      <rPr>
        <u val="single"/>
        <sz val="10"/>
        <rFont val="Times New Roman"/>
        <family val="1"/>
      </rPr>
      <t>9 мес. 2010г.</t>
    </r>
    <r>
      <rPr>
        <sz val="10"/>
        <rFont val="Times New Roman"/>
        <family val="1"/>
      </rPr>
      <t>: Социальные выплаты получили - 480 человек.</t>
    </r>
  </si>
  <si>
    <t>7. Социальная выплата гражданам, уволенным с военной службы и имеющим группу инвалидности</t>
  </si>
  <si>
    <t>Усиление социальной защищенности, улучшение материального положения отдельных категорий граждан.                                 9 мес. 2010г.: Социальные выплаты получили - 41 человек.</t>
  </si>
  <si>
    <t>8.Доставка благотворительного угля малоимущим гражданам</t>
  </si>
  <si>
    <r>
      <t xml:space="preserve">Улучшение материального положения малоимущих граждан и семей.                               </t>
    </r>
    <r>
      <rPr>
        <u val="single"/>
        <sz val="10"/>
        <rFont val="Times New Roman"/>
        <family val="1"/>
      </rPr>
      <t>9 мес. 2010г.</t>
    </r>
    <r>
      <rPr>
        <sz val="10"/>
        <rFont val="Times New Roman"/>
        <family val="1"/>
      </rPr>
      <t>: Уголь получили 500 человек.</t>
    </r>
  </si>
  <si>
    <t>9. «Каравай» - оказание натуральной помощи малообеспеченным гражданам</t>
  </si>
  <si>
    <r>
      <t xml:space="preserve">Усиление социальной защищенности, повышение качества жизни и улучшение материального положения малообеспеченных граждан.                                                                       </t>
    </r>
    <r>
      <rPr>
        <u val="single"/>
        <sz val="10"/>
        <rFont val="Times New Roman"/>
        <family val="1"/>
      </rPr>
      <t>9 мес. 2010г</t>
    </r>
    <r>
      <rPr>
        <sz val="10"/>
        <rFont val="Times New Roman"/>
        <family val="1"/>
      </rPr>
      <t>.: Помощь получили - 1320 малообеспеченных граждан.</t>
    </r>
  </si>
  <si>
    <t>10. «Семейный огород» - оказание материальной помощи малообеспеченным семьям, имеющим несовершеннолетних детей, на приобретение семян</t>
  </si>
  <si>
    <r>
      <t xml:space="preserve">Усиление социальной защищенности, улучшение материального положения малообеспеченных семей, имеющих несовершеннолетних детей.                                          </t>
    </r>
    <r>
      <rPr>
        <u val="single"/>
        <sz val="10"/>
        <rFont val="Times New Roman"/>
        <family val="1"/>
      </rPr>
      <t>9 мес. 2010г</t>
    </r>
    <r>
      <rPr>
        <sz val="10"/>
        <rFont val="Times New Roman"/>
        <family val="1"/>
      </rPr>
      <t>.: Материальная помощь оказана - 700 малообеспеченным семьям.</t>
    </r>
  </si>
  <si>
    <t>11. «Собери ребенка в школу» - оказание единовременной материальной помощи на приобретение школьных принадлежностей для детей из малоимущих семей</t>
  </si>
  <si>
    <r>
      <t xml:space="preserve">Усиление социальной защищенности, улучшение материального положения малоимущих семей, имеющих детей-школьников.                                                                </t>
    </r>
    <r>
      <rPr>
        <u val="single"/>
        <sz val="10"/>
        <rFont val="Times New Roman"/>
        <family val="1"/>
      </rPr>
      <t>9 мес. 2010г.:</t>
    </r>
    <r>
      <rPr>
        <sz val="10"/>
        <rFont val="Times New Roman"/>
        <family val="1"/>
      </rPr>
      <t xml:space="preserve"> Оказана помощь 303 семьям на подготовку детей к школе. </t>
    </r>
  </si>
  <si>
    <t>12. Оказание материальной помощи  пострадавшим от радиационного воздействия</t>
  </si>
  <si>
    <t>В 2012г на приобретение мебели и оборудование, запчастей для автобусов, ремонт автотранспорта, преобретение стройматериалов 2,9 млн.руб</t>
  </si>
  <si>
    <t>В 2012г. преобретение  оборудования, канц. товаров для МКС(к) "Березовская (коррекционная) общеобразовательная школа-интернатVIII вида" в сумме 150,0тыс.руб , для МКОУ "Детский дом Колосок"-в сумме 75,0тыс.руб-канц.товары, новогодние подарки</t>
  </si>
  <si>
    <t xml:space="preserve">За 2012 год: услуги интернета областной бюджет -180,0тыс руб, мест бюджет 220,7 тыс. руб, </t>
  </si>
  <si>
    <t xml:space="preserve">В 2012г-в том числе из местно бюджета: проведение мероприятий  имеющих районное значения: августовская конференция педагогических работников-344,0тыс. руб., 50,0-проведение учебных сборов для граждан изучающих основы военной службы; из областного бюджета- 1639,0 тыс. руб-акция первого сентября, 15,0тыс. руб-дневники первоклассника; </t>
  </si>
  <si>
    <t>В 2012г-организация трудовых бригад при общеобразовательных учреждений  принимали участие 131 обучающихся.</t>
  </si>
  <si>
    <r>
      <t>З</t>
    </r>
    <r>
      <rPr>
        <sz val="12"/>
        <rFont val="Times New Roman"/>
        <family val="1"/>
      </rPr>
      <t>а 2012 год: из местного бюджета выделено на ежемесячное техническое обслуживание и при необходимости ремонт АПС (1824,8тыс.руб). Приобретение и перезарядка огнетушителей  217,0 тыс. руб, огнезащитная обработка-374,2тыс.руб, установка АПС-99,2тыс.руб; изготовление плана эвакуации, а так же прочие расходы на противопожарные мероприятия-475,4тыс. руб;  из областного бюджета проводится ежемесячное техническое обслуживание и при необходимости ремонт АПС  (409,8 тыс.руб), приобретение и перезарядка огнетушителей , изготовление плана эвакуации-21,8тыс.руб</t>
    </r>
  </si>
  <si>
    <t xml:space="preserve">За 9 мес. 2010г.: Услуги интернета и правовые программы. Интернет: областной бюджет 316,25 т.р., местный бюджет 205,3; программы: "Парус-сервис", "Консультант" - 688,6т.р. Услугами интернета и программами пользуются все школы, метод. кабинет и бухгалтерия. </t>
  </si>
  <si>
    <t>4. Реструктуризация сети образовательных учреждений</t>
  </si>
  <si>
    <t>В 2009г.: открыты дополнительные дошкольные группы: в Щегловской СОШ - 2 группы на 35 мест (510 тыс.руб.), Кузбасской СОШ - 2 группы на 35 мест (500 тыс.руб.), Андреевской СОШ - 1 группа на 20 мест (250 тыс.руб.), Мазуровской СОШ - 2 группы на 40 мест (549,4 тыс.руб.), д/к "Сказка" - 1 группа на 18 мест (290 тыс.руб.). Приобретено оборудование, мебель, мягкий инвентарь, посуда, игрушки - 1100 тыс.руб.  Гранты "За лучший социально-значимый проект", "За лучшее образовательное учреждение по итогам ЕГЭ" - 210 тыс.руб. (компьютеры, теплица). Грант "Лауреату 3-го Всероссийского конкурса учреждений дополнительного образования детей" - 120 тыс.руб. (компьютеры).   За 9 мес. 2010г.: открытие и оснащение мед.кабинета, пищеблока в Ясногорской СОШ -189,99 т.р., гранты на оборудование школ - 1100 т.р.</t>
  </si>
  <si>
    <r>
      <t xml:space="preserve">5. Создание условий для социальной поддержки участников образовательного процесса: </t>
    </r>
    <r>
      <rPr>
        <sz val="12"/>
        <rFont val="Times New Roman"/>
        <family val="1"/>
      </rPr>
      <t>проведение конкурсов, социальные выплаты</t>
    </r>
  </si>
  <si>
    <r>
      <t>2009г.</t>
    </r>
    <r>
      <rPr>
        <sz val="10"/>
        <rFont val="Times New Roman"/>
        <family val="1"/>
      </rPr>
      <t xml:space="preserve">: за счет средств областного бюджета оказана адресная поддержка участникам образовательного процесса - 1013 тыс.руб. (дети из малообеспеченных семей - 187 человек ( 935 т.р.), старшеклассники из реорганизованных образовательных учреждений - 21 чел. (63 т.р.), приобретение дневников для первоклассников - 15 т.р.). Приобретение обуви, одежды для подготовки школьников из числа детей сирот и детей оставшихся без попечения родителей - 82 чел. (246 т.р.). За счет средств местного бюджета: проведение конкурсов, социальные выплаты - 313,42 тыс.руб. Проведение августовской конференции "День учителя" - 932,132 тыс.руб. Проведение турслета - 54,45 тыс.руб. </t>
    </r>
    <r>
      <rPr>
        <u val="single"/>
        <sz val="10"/>
        <rFont val="Times New Roman"/>
        <family val="1"/>
      </rPr>
      <t>За 9 мес. 2010г.</t>
    </r>
    <r>
      <rPr>
        <sz val="10"/>
        <rFont val="Times New Roman"/>
        <family val="1"/>
      </rPr>
      <t>: проведение конференции "День учителя"- 1358,847 т.р. (награждение, премии).  Проведение турслета - 20 т.р. - средства местного бюджета; подготовка школьников к новому учебному году - 950т.р. - областной бюджет.</t>
    </r>
  </si>
  <si>
    <t>5.1. Организация временных работ для несовершенолетних граждан</t>
  </si>
  <si>
    <t>Временное трудоустройство несовершеннолетних в каникулярное время (190 человек).</t>
  </si>
  <si>
    <r>
      <t xml:space="preserve">6. Обеспечение безопасных условий обучения: </t>
    </r>
    <r>
      <rPr>
        <sz val="12"/>
        <rFont val="Times New Roman"/>
        <family val="1"/>
      </rPr>
      <t>установка пожарной сигнализации, систем очистки воды, тепло и водо счетчиков, вентиляционного оборудования</t>
    </r>
  </si>
  <si>
    <r>
      <t>2009г.:</t>
    </r>
    <r>
      <rPr>
        <sz val="10"/>
        <rFont val="Times New Roman"/>
        <family val="1"/>
      </rPr>
      <t xml:space="preserve"> Техническое обслуживание и при необходимости ремонт автоматической пожарной сигнализации в  образовательных учреждениях - 1608,2 тыс. руб., приобретение и перезарядка огнетушителей - 82,2 тыс. руб., проведение противопожарной обработки чердачных помещений - 269,9 тыс. руб., установка тепло-счетчиков - 1279,7 тыс. руб. </t>
    </r>
    <r>
      <rPr>
        <u val="single"/>
        <sz val="10"/>
        <rFont val="Times New Roman"/>
        <family val="1"/>
      </rPr>
      <t>9 мес. 2010г</t>
    </r>
    <r>
      <rPr>
        <sz val="10"/>
        <rFont val="Times New Roman"/>
        <family val="1"/>
      </rPr>
      <t>:.Проводится ежемесячное техническое обслуживание и при необходимости ремонт АПС (1059,2 т.р.) во всех общеобразовательных учреждениях. Приобретение и перезарядка огнетушителей - 97,4 т.р., проведение противопожарной обработки чердачных помещений в образовательных учреждениях - 45 т.р.. Установка электро-счетчиков - 56,6 т.р. План 2010 г.: т/о АПС - 1650т.р., монтаж аварийного освещения на путях эвакуации в образовательных учреждениях - 500т.р, замена на негорючие материалы на эвакуационных путях -1000тыс.руб. - МБ, ОБ - противопожарные мероприятия (д/д Ленинградский и Колосок, Березовская коррекционная школа интернат) - 246,36, видеонаблюдение - 25,1, монтаж аварийного освещения - 499,99 т.р., замена покрытия пола на негорючее - 400 т.р.)</t>
    </r>
  </si>
  <si>
    <t>Здравоохранение, всего</t>
  </si>
  <si>
    <t>Федеральный бюджет</t>
  </si>
  <si>
    <t>1. Повышение доступности медицинской помощи жителям удаленных поселений</t>
  </si>
  <si>
    <r>
      <t>2009г.:</t>
    </r>
    <r>
      <rPr>
        <sz val="10"/>
        <rFont val="Times New Roman"/>
        <family val="1"/>
      </rPr>
      <t xml:space="preserve"> За счет средств местного бюджета отремонтирована врачебная амбулатория в с. Барановка - 274 тыс. руб., проведен ремонт в лаборатории МУЗ ЦРБ - 320 тыс. руб., проведены текущие ремонтные работы в ЦРБ - 300 тыс. руб., установка автоматической пожарной сигнализации в бактериологической лаборатории ЦРБ - 100 тыс. руб., монтаж оконных блоков ЦРБ - 14 тыс. руб. За счет внебюджетных средств проведен ремонт регистратуры -43 тыс. руб. </t>
    </r>
    <r>
      <rPr>
        <u val="single"/>
        <sz val="10"/>
        <rFont val="Times New Roman"/>
        <family val="1"/>
      </rPr>
      <t>9 мес. 2010г.:</t>
    </r>
    <r>
      <rPr>
        <sz val="10"/>
        <rFont val="Times New Roman"/>
        <family val="1"/>
      </rPr>
      <t xml:space="preserve"> За счет средств местного бюджета произведено: ремонт Барановской амбулатории - 470 тыс.руб., ремонтные работы в лаборатории ЦРБ - 1650 тыс.руб., ремонтные работы в отделении сестринского ухода - 900 тыс.руб.</t>
    </r>
  </si>
  <si>
    <t>2. Повышение уровня качества оказываемой медицинской помощи на всех этапах</t>
  </si>
  <si>
    <r>
      <t>2009г.:</t>
    </r>
    <r>
      <rPr>
        <sz val="10"/>
        <rFont val="Times New Roman"/>
        <family val="1"/>
      </rPr>
      <t xml:space="preserve"> За счет средств местного бюджета приобретено:мебель и оборудование для амбулаторий  - 800 тыс. руб., мебель и оборудование для ЦРБ  - 3180 тыс.руб., мебель и оборудование для ФАП - 20 тыс.руб., метрологическое обеспечение средств измерений и измерительных приборов - 160 тыс.руб.   За счет внебюджетных средств в отделение анестезиологии-реанимации ЦРБ - установка для реанимации - 700 тыс. руб.     </t>
    </r>
    <r>
      <rPr>
        <u val="single"/>
        <sz val="10"/>
        <rFont val="Times New Roman"/>
        <family val="1"/>
      </rPr>
      <t xml:space="preserve">9 мес. 2010г.: </t>
    </r>
    <r>
      <rPr>
        <sz val="10"/>
        <rFont val="Times New Roman"/>
        <family val="1"/>
      </rPr>
      <t>Приобретение мебели и оборудования для Новостроевской амбулатории (стоматологическая установка., весы, стерилизаторы, тонометры, медицинский инструментарий, медицинская мебель, центрифуга лабораторная) - 1500 тыс.руб.,  для ЦРБ (в лабораторию, оборудование и мягкий инвентарь для отделения сестринского ухода в д.Благодатное ) - 1400 тыс.руб. Метрологическое обеспечение средств измерений и измерительных приборов (Целевая программа "Здоровье села") - 220 тыс.руб.</t>
    </r>
  </si>
  <si>
    <t xml:space="preserve"> </t>
  </si>
  <si>
    <t>3. Перенос акцента учреждений здравоохранения в сторону профилактики и первичной амбулаторной медицинской помощи</t>
  </si>
  <si>
    <r>
      <t>В  2009 г.</t>
    </r>
    <r>
      <rPr>
        <sz val="10"/>
        <rFont val="Times New Roman"/>
        <family val="1"/>
      </rPr>
      <t xml:space="preserve">  по дополнительной диспансеризации работающих граждан подлежало осмотру  1064, фактически осмотрено 1098 (затраты 843 тыс. руб.), работающих во вредных условиях осмотрено 684 чел. (823 тыс. руб.), 465 детей сирот (1023 тыс.руб.)   </t>
    </r>
    <r>
      <rPr>
        <u val="single"/>
        <sz val="10"/>
        <rFont val="Times New Roman"/>
        <family val="1"/>
      </rPr>
      <t>В 2010г.</t>
    </r>
    <r>
      <rPr>
        <sz val="10"/>
        <rFont val="Times New Roman"/>
        <family val="1"/>
      </rPr>
      <t xml:space="preserve"> по дополнительной диспансеризации работающих граждан подлежало осмотру 842 чел., фактически осмотрено 495 чел. на сумму 515,8 тыс.руб., проведен осмотр 210 детей сирот на сумму 423 тыс.руб.</t>
    </r>
  </si>
  <si>
    <t>4. Взаимодействие и сотрудничество с системой здравоохранения г. Кемерово</t>
  </si>
  <si>
    <t xml:space="preserve">Увеличены объемы оказания медицинских услуг: внедрены новые технологии не входящие в перечень территориальной программы государственных гарантий. В 2009 году стационар МУЗ ЦРБ заработал на лечении жителей Кемеровской области 10100 тыс.руб. На лечении в МУЗ ЦРБ в 2009г. находились жители Кемеровской области. </t>
  </si>
  <si>
    <t>5. Интегрирование МУЗ ЦРБ в общую систему учреждений социальной сферы района в части медико-профилактической работы среди детей и подростков, реабилитации пожилых людей и инвалидов</t>
  </si>
  <si>
    <t>Льготное лекарственное обеспечение в 2010 году составило 1850,0 тыс. руб.  Целевая программа "Здоровье села": приобретение детского питания для детей первого-второго года жизни - 223,5 тыс.руб., профилактика рахита и медикаментозное обеспечение детей первого года жизни - 120,9 тыс.руб., приобретение аптечек "Мать и дитя" - 34,9 тыс.руб.  Из средств СМО "Сибирь" приобретено оборудование и мебель для ветеранских палат.</t>
  </si>
  <si>
    <t xml:space="preserve">6. Профилактика и раннее выявление социально-значимых заболеваний </t>
  </si>
  <si>
    <t>В ГУЗ «Кемеровский областной центр по профилактике и борьбе со СПИД» обследованно за 9 месяцев на ВИЧ  2164 человека. На гепатиты «В» и «С» обследовано 2278 человек. Целевая программа "Здоровье села": по подпрограмме "Неотложные меры борьбы с туберкулезом" из местного бюджета выделены средства на дизинфекцию, на приобретение рентгенологической пленки, расходных материалов и оборудования в сумме 300,5 тыс.руб.</t>
  </si>
  <si>
    <t>Управление культуры, спорта и молодежной политики</t>
  </si>
  <si>
    <t>Создание единого информационного и культурного пространства района. Создание системы современных библиотек с использованием новых технологий и инноваций</t>
  </si>
  <si>
    <t>1. «Внедрение новых видов информационных, образовательных и культурно-досуговых программ</t>
  </si>
  <si>
    <t>За счет областных средств приобретена орг. техника - 424 тыс. руб. За счет средств местного бюджета в библиотеке с. Ягуново осуществлен текущий ремонт,  монтаж оконных блоков, установлен электросчетчик  - 243,5 тыс.руб. Подписка на периодику - 497,5 тыс.руб. Комплектация книжного фонда - 373 тыс.руб. За счет спонсорских средств приобретено оборудование и книги - 256 тыс.руб.</t>
  </si>
  <si>
    <t>2. Повышение профессионального уровня работников культуры</t>
  </si>
  <si>
    <t>В 2009 году проведено 5184 районных мероприятий.                                          Повышение профессионального уровня уровня работников культуры.</t>
  </si>
  <si>
    <t>3. Поддержка одаренных детей и самодеятельного народного творчества</t>
  </si>
  <si>
    <r>
      <t>2009г.:</t>
    </r>
    <r>
      <rPr>
        <sz val="10"/>
        <rFont val="Times New Roman"/>
        <family val="1"/>
      </rPr>
      <t xml:space="preserve"> Грант "Лучшая музыкальная школа КО" - 0,2 тыс.руб. За счет средств местного бюджета приобретена специальная обучающая программа для музыкальных школ по игре на фортепиано "софт-Моцарт" - 50 тыс.руб., оснащение музыкальных школ оборудованием (цифровое пианино, домбра, гитара, вокальные микрофоны, звуковые комплекты, аккустические системы, микшерный пульт, стойка для клавишной) - 402,1 тыс.руб.Участие в фестивале "Майские звезды" и конкурсе юных специалистов - 47,704 тыс.руб. Организация концертной деятельности (новогодние и отчетные выпускные концерты) - 62,196 тыс.руб.                  </t>
    </r>
    <r>
      <rPr>
        <u val="single"/>
        <sz val="10"/>
        <rFont val="Times New Roman"/>
        <family val="1"/>
      </rPr>
      <t>9 мес. 2010г.</t>
    </r>
    <r>
      <rPr>
        <sz val="10"/>
        <rFont val="Times New Roman"/>
        <family val="1"/>
      </rPr>
      <t>: Проведение конкурса среди работников культуры "Призванию верны".</t>
    </r>
  </si>
  <si>
    <t>4. Формирование праздничной культуры Кемеровского района</t>
  </si>
  <si>
    <r>
      <t>9 мес. 2010г</t>
    </r>
    <r>
      <rPr>
        <sz val="10"/>
        <rFont val="Times New Roman"/>
        <family val="1"/>
      </rPr>
      <t>.: Конкурс "Молодая семья - 2010" - 34,5 тыс.руб, торжественное заседание "Клуба-5000" - 3,21 тыс.руб., акция "Собери ребенка в школу" - 12,25 тыс.руб., вечер - чествования "Кинопризвание" - 4,4 тыс.руб., литературные чтения "Юго-Александровский родник" - 8,25 тыс.руб., "День Российского кино" - 5,9 тыс.руб.</t>
    </r>
  </si>
  <si>
    <r>
      <t xml:space="preserve">5. Совершенствование материально-технической базы: </t>
    </r>
    <r>
      <rPr>
        <sz val="12"/>
        <rFont val="Times New Roman"/>
        <family val="1"/>
      </rPr>
      <t>ремонты учреждений культуры, установка пожарной сигнализации, оснащение сценическим оборудованием и сценическими костюмами.</t>
    </r>
  </si>
  <si>
    <t>За счет средств местного бюджета осуществлен текущий ремонт учреждений культуры - 565 тыс. руб., установка пожарной сигнализации - 191 тыс. руб., установка приборов коммерческого учета энергии - 377 тыс. руб., приобретение сценического оборудования - 247,5 тыс. руб., сценических костюмов - 83,5 тыс. руб., мебели - 171 тыс. руб., прочего оборудования - 189,7 тыс. руб. За счет внебюджетных средств приобретено музыкальное и прочее оборудование на сумму - 279 тыс. руб.</t>
  </si>
  <si>
    <t>Молодежная политика, всего</t>
  </si>
  <si>
    <t>1. Подпрограмма молодежная информационная система «Новый взгляд»</t>
  </si>
  <si>
    <t>В 2012г приобретение мебели и оборудовая, запчастей для автобусов , стоительных материалов для общеобразовательных учреждений, детских садов оснащение дополнительных групп</t>
  </si>
  <si>
    <t>Завершено строительство 25-кв. 5-эт. жилого дома в пос. Звездный, 40-кв. 5-эт. Жилого дома в п.Ясногорский, начато строительство жилого дома из 2-х 15-кв 3-эт.корпусов в с. Ягуново</t>
  </si>
  <si>
    <t xml:space="preserve"> на техническое перевооружение и реконструкцию,покупку новых БелАзов, новое строительство</t>
  </si>
  <si>
    <t>отработка пл. Лугутинский, строительтво ш. Владимирской 2</t>
  </si>
  <si>
    <t xml:space="preserve"> на техническое перевооружение и реконструкцию</t>
  </si>
  <si>
    <t xml:space="preserve"> на техническое перевооружение и реконструкцию,направлены на мероприятия по охране труда</t>
  </si>
  <si>
    <t>направлены на техническое переворужение</t>
  </si>
  <si>
    <t>направлены на охрану по труду</t>
  </si>
  <si>
    <t>улучшение условий труда</t>
  </si>
  <si>
    <t xml:space="preserve"> на техническое перевооружение и реконструкцию,направлены на новое строительство</t>
  </si>
  <si>
    <t>Создание новых рабочих мест, привлечение молодых специалистов для работы на селе</t>
  </si>
  <si>
    <t>Мероприятие введено в 2012 году</t>
  </si>
  <si>
    <t>Проведение обследования и исследования(в том числе гидрогеологическое) исследования водных объектов(поверхностных и подземных)  на территориии КМР</t>
  </si>
  <si>
    <t>Организация и проведение акции " Дни защиты от экологической опасности"</t>
  </si>
  <si>
    <t xml:space="preserve">Организация  утилизации и переработки отходов (в том числе с берегов водных объектов) на территории Кемеровского муниципального района </t>
  </si>
  <si>
    <t>улучшение экологической обстановки в местах с наиболее высоким уровнем загрязнения окружающей среды</t>
  </si>
  <si>
    <t>2. «Социальное развитие села до 2013 года»</t>
  </si>
  <si>
    <t>Улучшение жилищных условий граждан, проживающих в сельской местности.</t>
  </si>
  <si>
    <t>Собственные и (или) заемные средства</t>
  </si>
  <si>
    <t xml:space="preserve">3. Капитальное строительство </t>
  </si>
  <si>
    <t>3.1  Разработка градостроительной документации</t>
  </si>
  <si>
    <t>Разработка схемы территориального планирования Кемеровского муниципального района, топографическая съемка М1:500</t>
  </si>
  <si>
    <t>3.2. Проект строительства жилого массива "Губернская усадьба"</t>
  </si>
  <si>
    <t>В 2009г — гашение кредиторской задолженности (ООО «Арт-Акцент»). В связи с отсутствием инвестиций в 2010г. строительство приостановлено. В 2011г.строительство возобновится — это коттеджи — 60 шт.; жилой дом городского типа; танхаузы — 2шт.</t>
  </si>
  <si>
    <t>3.3. Строительство жилья индивидуальными застройщиками</t>
  </si>
  <si>
    <t>Улучшение жилищных условий граждан. В 2009 году введено 473 дома.</t>
  </si>
  <si>
    <t xml:space="preserve">Собственные средства </t>
  </si>
  <si>
    <t>Ввод жилья, тыс. кв. м</t>
  </si>
  <si>
    <t>3.4. Строительство и реконструкция жилых домов</t>
  </si>
  <si>
    <t>2010г.: Реконструкция одноэтажного здания больницы под амбулаторию в п.Новостройка; строительство 24-кв жилого дома с.Верхотомское; ремонт квартир для детей-сирот. 2011г.: реконструкция д/с «Незабудка», д/с п.Ясногорский, мемонт квартир для детей-сирот.  В 2012г.: строительство  40-кв. Жилого дома в п.Ясногорский.</t>
  </si>
  <si>
    <t xml:space="preserve">3.5. Строительство и реконструкция объектов социальной сферы: </t>
  </si>
  <si>
    <t>Местный бюджет:</t>
  </si>
  <si>
    <t>3.5.1. МУЗ ЦРБ: реконструкция и ремонт учреждений</t>
  </si>
  <si>
    <t>Текущий ремонт помещения амбулатории п.Пригородный, замена силового провода ФАП с.Березово, монтаж системы пожарной сигнализации участковой больницы с.Елыкаево, текущий ремонт полов тамбуров и пищеблока Журавлевского дома-интерната д.Журавли.</t>
  </si>
  <si>
    <t>3.5.2. Образование: реконструкция и ремонт учреждений</t>
  </si>
  <si>
    <t>Текущий ремонт спортзала «Пригородный СОШ», электроснабжения на объекте СОШ д.Береговая; реконструкция бывшей начальной школы под игровюу комнату; текущий ремонт системы отопления в д/с п.Металлплощадка, групп в д/с «Мишутка» п.Щегловский, кровли д/с «Березка» с.Елыкаево.</t>
  </si>
  <si>
    <t>3.5.3. Управление культуры: реконструкция и ремонт учреждений</t>
  </si>
  <si>
    <t>Текущий ремонт спортзала п.Новостройка, объектов санной трассы д.Тебеньки, электроснабжения ДК п.Ясногорский, окон и дверей ДЮШ олимпийского резерва по санному спорту, отопления спортзала п.Новостройка.</t>
  </si>
  <si>
    <t>3.5.4. Прочие учреждения соц. сферы</t>
  </si>
  <si>
    <t xml:space="preserve">Текущий ремонт системы отопления помещений гаража АКМР, помещений АКМР, системы отопления здания сельской Администрации п.Пригородный, кап. ремонт действующей низковольтной электросети Кемеровского района.  </t>
  </si>
  <si>
    <t>Социальное развитие села, всего</t>
  </si>
  <si>
    <t>Приобретение жилья в сельской местности</t>
  </si>
  <si>
    <r>
      <t>2009г.:</t>
    </r>
    <r>
      <rPr>
        <sz val="10"/>
        <rFont val="Times New Roman"/>
        <family val="1"/>
      </rPr>
      <t xml:space="preserve"> Приобретение жилья в сельской местности за счет социальных выплат (2 молодые семьи, 3 семьи живущих на территории района).</t>
    </r>
  </si>
  <si>
    <t>Развитие рекреационных комплексов, всего</t>
  </si>
  <si>
    <t xml:space="preserve">1. Создание на базе экспозиций экомузея-заповедника «Тюльберский городок» национально-культурного и природно-рекреационного центра населения Среднего Притомья </t>
  </si>
  <si>
    <t xml:space="preserve">Разработка ПСД и проведение  реконструкции казачьей избы, усадьбы казачьего атамана Ивана Теплинского. </t>
  </si>
  <si>
    <t>2.Развитие санаторно-курортных учреждений</t>
  </si>
  <si>
    <t xml:space="preserve">ООО санаторий "Кедровый бор" - оздоровление населения, улучшение качества предостовляемых услуг. </t>
  </si>
  <si>
    <t>Средства предприятий</t>
  </si>
  <si>
    <t>Природоохранные мероприятия, всего</t>
  </si>
  <si>
    <t>1. Проведение обследования и исследования источников воздух, почва) негативного воздействия на окружающую среду</t>
  </si>
  <si>
    <t>Стабилизация и оздорление экологической обстановки, обеспечение экологической безопасности, сохранение природных комплексов района.</t>
  </si>
  <si>
    <t>2. Проведение обследования и исследования водных объектов и источников водоснабжения (поверхностных и подземных) на территории КМР</t>
  </si>
  <si>
    <t>3. Рекультивация нарушенных техногенных ландшафтов ООО «Северный Кузбасс», установка очистных сооружений</t>
  </si>
  <si>
    <t>Строительство постоянных очистных сооружений. Проведение технического этапа рекультивации. Восстановление нарушенных техногенных ландшафтов. Улучшении экологии прилигающей территории.</t>
  </si>
  <si>
    <t>5. Реконструкция очистных сооружений ООО санаторий «Кедровый бор»</t>
  </si>
  <si>
    <t>Восстановление нарушенных техногенных ландшафтов. Улучшение экологии прилегающей территории.</t>
  </si>
  <si>
    <t>6. Проведение акции «Дни защиты от экологической опасности»</t>
  </si>
  <si>
    <t>7. Утилизация почвы, содержащей пестициды</t>
  </si>
  <si>
    <t>Развитие жилищно-коммунального хозяйства, благоустройство</t>
  </si>
  <si>
    <t>Улучшение качества предоставляемых услуг.</t>
  </si>
  <si>
    <t>1. Строительство и реконструкция объектов теплоснабжения</t>
  </si>
  <si>
    <t>Текущий ремонт котельной №1, замена 4-х котлов КВЦ 08-95 п.Щегловский, замена 3-х котлов КВЦ 1,0 транспортер золоудаления в с.Елыкаево, текущий ремонт теплотрассы от котельной №3 до жилых домов в с.Елыкаево; текущий ремонт теплотрассы ул.Козлова замена участка 150мм п.Ясногорский; текущий ремонт теплоизоляции тепловых сетей коттеджей п.Ясногорский.</t>
  </si>
  <si>
    <t>2. Строительство и реконструкция объектов водоснабжения</t>
  </si>
  <si>
    <t>Текущий ремонт системы водоснабжения (замена водопровода  п.Ясногорский), замена водопровода д.Старочервово, прокладка резервного водопровода п.Звездный.</t>
  </si>
  <si>
    <t>3. Строительство и реконструкция объектов водоотведения</t>
  </si>
  <si>
    <t>Капитальный ремонт здания КНС-1 (кровля, сайдинг) п.Ясногорский, текущий ремонт канализационного коллектора от станции перекачки до очистных сооружений в п.Звездный.</t>
  </si>
  <si>
    <t>4. Капитальный ремонт жилого фонда</t>
  </si>
  <si>
    <t>5. Устройство ограждений образовательных учреждений</t>
  </si>
  <si>
    <t>в том числе местный бюджет</t>
  </si>
  <si>
    <t>6. Устройство ограждений муниципальных кладбищ</t>
  </si>
  <si>
    <t>7. Благоустройство территорий</t>
  </si>
  <si>
    <t>8. Отсыпка внутрипоселковых и межпоселковых дорог</t>
  </si>
  <si>
    <t>9. Организация детских игровых и спортивных площадок</t>
  </si>
  <si>
    <t>10. Строительство и реконструкция объектов газоснабжения</t>
  </si>
  <si>
    <t>11. Строительство и реконструкция подстанций, распределительных сетей.Замена линий электропередач</t>
  </si>
  <si>
    <t>Энергосбережение</t>
  </si>
  <si>
    <t>За 9 месяцев 2010г. строительство внутрипоселковых сетей и котельной в п.Ясногорский; реконструкция котельной п.Звездный.</t>
  </si>
  <si>
    <t>Газификация</t>
  </si>
  <si>
    <t>Оказание адресной помощи на газификацию.</t>
  </si>
  <si>
    <t>Межрегионгаз</t>
  </si>
  <si>
    <t>ВСЕГО ПО РАЙОНУ</t>
  </si>
  <si>
    <t>СИСТЕМА ПРОГРАММНЫХ МЕРОПРИЯТИЙ РЕАЛИЗАЦИИ СРЕДНЕСРОЧНОГО ПЛАНА РАЗВИТИЯ МО "КЕМЕРОВСКИЙ МУНИЦИПАЛЬНЫЙ РАЙОН"</t>
  </si>
  <si>
    <t>2010г.</t>
  </si>
  <si>
    <t>2011г.</t>
  </si>
  <si>
    <t>2013 г.</t>
  </si>
  <si>
    <t>2014 г.</t>
  </si>
  <si>
    <t>10 месяцев</t>
  </si>
  <si>
    <t>Муниципальная целевая программа "Обеспечение безопасности в Кемеровском муниципальном районе"</t>
  </si>
  <si>
    <t>СИСТЕМА ПРОГРАММНЫХ МЕРОПРИЯТИЙ РАЗВИТИЯ МО "КЕМЕРОВСКИЙ МУНИЦИПАЛЬНЫЙ РАЙОН"</t>
  </si>
  <si>
    <t xml:space="preserve">2. Капитальное строительство </t>
  </si>
  <si>
    <t>2.1  Разработка градостроительной документации</t>
  </si>
  <si>
    <t>2.2. Проект строительства жилого массива "Губернская усадьба"</t>
  </si>
  <si>
    <t>2.3. Строительство жилья индивидуальными застройщиками</t>
  </si>
  <si>
    <t>2.4. Строительство и реконструкция жилых домов</t>
  </si>
  <si>
    <t xml:space="preserve">2.5. Строительство и реконструкция объектов социальной сферы: </t>
  </si>
  <si>
    <t>2.5.1. МУЗ ЦРБ: реконструкция и ремонт учреждений</t>
  </si>
  <si>
    <t>2.5.2. Образование: реконструкция и ремонт учреждений</t>
  </si>
  <si>
    <t>2.5.3. Управление культуры: реконструкция и ремонт учреждений</t>
  </si>
  <si>
    <t>2.5.4. Прочие учреждения соц. сферы</t>
  </si>
  <si>
    <t>3. "Социальное развитие села до 2012 года"</t>
  </si>
  <si>
    <t>Собственные средства</t>
  </si>
  <si>
    <t>1. Проведение обследования и исследования источников (воздух, почва) негативного воздействия на окружающую среду</t>
  </si>
  <si>
    <t>"Социальное развитие села до 2012 года"</t>
  </si>
  <si>
    <t>14. «Старшее поколение» - поддержка организаций ветеранов войны и труда, Вооруженных сил и правоохранительных органов</t>
  </si>
  <si>
    <t>15.Оказание материальной помощи ветеранам Великой Отечественной войны на приобретение, ремонт жилых помещений, а также на оформление правоустанавливающих документов на земельные участки и жилые помещения</t>
  </si>
  <si>
    <t>1. Развитие материально-технической базы</t>
  </si>
  <si>
    <t>2. Повышение качества подготовки высококвалифицированных спортсменов</t>
  </si>
  <si>
    <t>2012г.</t>
  </si>
  <si>
    <t>2014г.</t>
  </si>
  <si>
    <t>2015г.</t>
  </si>
  <si>
    <t>Полученный результаты</t>
  </si>
  <si>
    <t>Ожидаемый результат</t>
  </si>
  <si>
    <t>факт</t>
  </si>
  <si>
    <t>Госпошлина на общеобразовательные учреждения, в связи с изменением уставов.</t>
  </si>
  <si>
    <t>2. Развитие материально-технической базы системы образования</t>
  </si>
  <si>
    <t>Приобретение запчастей для автобусов, мебели и оборудования. Приобретение велосипедов для МОУ "Ленинградский детскиц дом", шкафа для МС(К) "Березовская (коррекционная) общеобразовательная школа-интернат 8 вида", спорт инвентарь для МОУ "Мозжухинская СОШ".</t>
  </si>
  <si>
    <t>Услуги интернета и контенет фильтрации.</t>
  </si>
  <si>
    <t>Услуги интернета.</t>
  </si>
  <si>
    <t>Открытие дополнительных групп в детских садах, приобретение мебели, мягкая инвентаря, посуды - 6885 тыс.руб. Оснащение спорт. инвентарем общеобразовательных учреждений — 1444 тыс.руб.</t>
  </si>
  <si>
    <t>5. Создание условий для социальной поддержки участников образовательного процесса</t>
  </si>
  <si>
    <t>Проведение августовской конференции педагогических работников, премирован победитель конкурса "Сыны родного края", акция 1 сентября (ОБ), дневники первокласникам.</t>
  </si>
  <si>
    <t>Проведение конференций и конкурсов.</t>
  </si>
  <si>
    <t>Организация трудовых бригад при общеобразовательных учреждений - участие приняли 143 обучающихся.</t>
  </si>
  <si>
    <t>Организация трудовых бригад.</t>
  </si>
  <si>
    <t>6. Обеспечение безопасных условий обучения</t>
  </si>
  <si>
    <t>Местный бюджет: Проведение технического обслуживания и при необходимости ремонт АПС (1328 тыс.руб.). Приобретение и перезарядка огнетушителей - 79,1 тыс.руб., огнезащитная обработка - 595,5 тыс.руб., установка АПС - 230,0 тыс.руб. Изготовление плана эвокуации и прочие противопожарные мероприятия - 250,8 тыс.руб. Областной бюджет: обслуживание АПС — 347,4 тыс.руб., приобретение и перезарядка  огнетушителей, изготовление плана эвакуации - 36 тыс.руб.</t>
  </si>
  <si>
    <t>Проведение технического обслуживания и ремонт АПС, приобретение и перезарядка огнетушителей, огнезащитная обработка.</t>
  </si>
  <si>
    <t xml:space="preserve">Создание Интернет-сайта МУЗ ЦРБ Кемеровского района. Установка инфомата, для записи на приемы к врачу. Приобретение 25 комплектов оргтехники для  ЦРБ, амбулаторий и ФАПов с целью персонифицированного учета оказываемых медицинских услуг жителям сельских поселений (МБ-400 тыс.руб., ФБ 825 тыс.руб.) . Организация Интернет связи в амбулаториях Кемеровского района. Капитальный ремонт ФАПа д.Усть-Хмелевка МБ 45 тыс.руб., ФБ 255 тыс.руб. Финансирование через СЕЗ) . Капитальный ремонт корпуса поликлиники (МБ 4,4 млн.руб., ФБ 10,4 млн.руб. Финансирование через СЕЗ). Капитальный ремонт рентгенкабинета МБ 925 тыс.руб.Организация розничной реализации лекарственных средств на ФАПах (ОБ 293,57 тыс.руб.) Приобретение стоматологической установки для нового корпуса поликлиники (ВБ 0,38 тыс.руб.) </t>
  </si>
  <si>
    <t xml:space="preserve">Повышение квалификации медицинского персонала: обучение на сертификационных циклах, семинарах, научно-практических конференциях 240 тыс.руб. Внедрение новых методов обследования (лабораторных, нейрофизиологических). Организация детской «Астма школы». Решение кадровой проблемы – материальная поддержка молодых специалистов. Приобретение мебели и оборудования для ЦРБ и ФАПов (медицинский инструментарий, весы, УЗИ-аппаратура, небулайзеры, хелик-тест) 1,2 млн.руб. Метрологическое обеспечение средств измерений и измерительных приборов 220 тыс.руб. Укрепление мест хранения наркотических и психотропных средств: замена дверей, сигнализации в аптеке, установка дополнительных замков на сейфы 210 тыс.руб. Открытие детского блока и женской консультации в корпусе МУЗ ЦРБ Кемеровского района Приобретение оборудования и мебели 2,1 млн.ркб.Приобретение за счет средств ФБ медицинского оборудования 3,97 млн.руб. Получен щелочной анализатор 3,58 млн.руб. </t>
  </si>
  <si>
    <t>Проведение дополнительной диспансеризации рабочего населения, детей-сирот, детей до года, диспасеризация беременных женщин, выплаты врачам специалистам поликлиники из ФБ, диспансеризация детей подростков.</t>
  </si>
  <si>
    <t>Оказание консультативной помощи населению с привлечением специалистов ГУЗ КОКБ и МУЗ ДКБ №5. участие медицинского персонала в городских научно-практических конференциях, днях специалистов, семинарах, конкурсах .    Интеграция МУЗ ЦРБ в систему здравоохранения города Кемерово путем увеличения объемов оказанных медицинских услуг.</t>
  </si>
  <si>
    <t>1.2. Субсидии на возмещение % по кредитам</t>
  </si>
  <si>
    <r>
      <t>9 мес. 2010г.</t>
    </r>
    <r>
      <rPr>
        <sz val="10"/>
        <rFont val="Times New Roman"/>
        <family val="1"/>
      </rPr>
      <t>:  Возмещение части затрат на уплату процентов по кредитам получил ООО "Совхоз Звездный" - 178,43 тыс.руб.</t>
    </r>
  </si>
  <si>
    <t>1.3. Субсидии на развитие животноводства</t>
  </si>
  <si>
    <r>
      <t>2009г.</t>
    </r>
    <r>
      <rPr>
        <sz val="10"/>
        <rFont val="Times New Roman"/>
        <family val="1"/>
      </rPr>
      <t xml:space="preserve">: Поддержка развития животноводства. Приобретение  продуктивного скота ИП Кукшенева - 250 голов. Приобретение семени: СПК Береговой, ООО СХО "Заречье", ООО "Селяна". Компенсация по молоку  за счет средств обл. бюджета.                                    </t>
    </r>
    <r>
      <rPr>
        <u val="single"/>
        <sz val="10"/>
        <rFont val="Times New Roman"/>
        <family val="1"/>
      </rPr>
      <t xml:space="preserve"> 2010г.</t>
    </r>
    <r>
      <rPr>
        <sz val="10"/>
        <rFont val="Times New Roman"/>
        <family val="1"/>
      </rPr>
      <t>: Стимулирование производства по данной статье позволит произвести: молока в 2010г. - 25,9 тыс.тонн (101,2% к 2009г.), надой от 1 ф/коровы 5017кг. (113,9% к 2009г.).</t>
    </r>
  </si>
  <si>
    <t>1.4. Субсидии на возмещение % ставок: малых форм собственности КФХ</t>
  </si>
  <si>
    <t>Поддержка и развитие КФХ.</t>
  </si>
  <si>
    <t>1.5. Субсидии на возмещение % ставок ЛПХ</t>
  </si>
  <si>
    <t>Поддержка и развитие ЛПХ.</t>
  </si>
  <si>
    <t>1.6. Материальное стимулирование</t>
  </si>
  <si>
    <r>
      <t>9 мес. 2010г.</t>
    </r>
    <r>
      <rPr>
        <sz val="10"/>
        <rFont val="Times New Roman"/>
        <family val="1"/>
      </rPr>
      <t xml:space="preserve">:  СПК "Береговой" - 1,0 млн.руб. за участие в "Клуб 5000" </t>
    </r>
  </si>
  <si>
    <t>1.7. Стимулирование увеличение производства</t>
  </si>
  <si>
    <r>
      <t>2009г</t>
    </r>
    <r>
      <rPr>
        <sz val="10"/>
        <rFont val="Times New Roman"/>
        <family val="1"/>
      </rPr>
      <t>.: Возмещение части затрат на приобретение техники: ООО "Ягуновское рыбное хозяйство" - 495 тыс.руб., ОАО "Суховский" - 1450 тыс.руб.</t>
    </r>
  </si>
  <si>
    <t>1.8. Субсидии на минеральные удобрения</t>
  </si>
  <si>
    <t>Повышение почвенного плодородия, увеличение урожайности и валового производства.</t>
  </si>
  <si>
    <t>1.9. Субсидии на агрохимические мероприятия</t>
  </si>
  <si>
    <t>Комплекс работ по заготовке торфа, известкование кислых почв. Внесение минеральных удобрений. Агролесомелиоративные мероприятия. Повышение почвенного плодородия, увеличение урожайности и валового производства.</t>
  </si>
  <si>
    <t>1.10. Компенсация части затрат по страхованию с/культур</t>
  </si>
  <si>
    <t>Финансовая поддержка по защите урожая.</t>
  </si>
  <si>
    <t>1.11. Многолетние насаждения (уход, закладка)</t>
  </si>
  <si>
    <t>Поддержка сельсхозпредприятий, занимающихся закладкой многолетних насаждений.</t>
  </si>
  <si>
    <t>1.12. Субсидии на элитное семеноводство</t>
  </si>
  <si>
    <t>Сортоиспытание и применение высокоурожайных сортов.</t>
  </si>
  <si>
    <t>1.13. Субсидии на химические средства защиты растений</t>
  </si>
  <si>
    <t>Увеличение урожайности.</t>
  </si>
  <si>
    <t>1.14. Субсидии на диз. топливо</t>
  </si>
  <si>
    <t>Поддержка сельскохозяйственного производителя.</t>
  </si>
  <si>
    <r>
      <t xml:space="preserve">1.15. Стимулирование увеличения производства с/х продукции: </t>
    </r>
    <r>
      <rPr>
        <sz val="12"/>
        <rFont val="Times New Roman"/>
        <family val="1"/>
      </rPr>
      <t>приобретение высокотехнологической техники, высокопродуктивного скота, оборудования</t>
    </r>
  </si>
  <si>
    <r>
      <t>2009г.</t>
    </r>
    <r>
      <rPr>
        <sz val="10"/>
        <rFont val="Times New Roman"/>
        <family val="1"/>
      </rPr>
      <t>:  Возмещение затрат на приобретение высокотехнологичной техники: ООО АПК "Кировский" - 200 тыс.руб. (сушильный комплекс), ООО "Селяна" - 84,745 тыс.руб. (установка по приготовлению жидких кормов).</t>
    </r>
  </si>
  <si>
    <t>Средства предприятия</t>
  </si>
  <si>
    <t>1.16. ФЦП "Сохранение и восстановление плодородия почв земель с/х назначения и агроландшафтов как национального достояния России на 2006-2010 годы"  Реконструкция оросительной системы СПК "Береговой"</t>
  </si>
  <si>
    <t xml:space="preserve">Увеличение урожайности и валового производства овощей открытого грунта. </t>
  </si>
  <si>
    <t>1.17. Введение в оборот неиспользованных земель</t>
  </si>
  <si>
    <t>Возмещение части затрат за введенные в оборот неиспользуемые длительное время земли с/х назначения 2009г.:  (1 тыс. за 1 га): ООО "Совхоз Хмелевский", ООО АПК "Кировский", ИП Васильев А.Б;                                                        9 мес. 2010г.: (2тыс.руб. за 1 га): ИП Тимофеев - глава КФХ.</t>
  </si>
  <si>
    <t>1.18. Субсидирование маточного поголовья овец</t>
  </si>
  <si>
    <t>1.19. Развитие рыболовства</t>
  </si>
  <si>
    <t>2. Строительство и реконструкция тепличного комплекса, животноводческих комплексов и помещений</t>
  </si>
  <si>
    <t>Реконструкция теплиц ОАО "Суховский".</t>
  </si>
  <si>
    <t xml:space="preserve">3. Развитие малых форм хозяйствования посредством создания сельскохозяйственных потребительских кооперативов </t>
  </si>
  <si>
    <t>Увеличение объема реализации продукции, производимой в личных подсобных и крестьянских (фермерских) хозяйствах на 6%. Субсидирование % ставок предприятиям малых форм хозяйствования.</t>
  </si>
  <si>
    <t>4. Поддержка личных подсобных хозяйств</t>
  </si>
  <si>
    <r>
      <t>2009г.:</t>
    </r>
    <r>
      <rPr>
        <sz val="10"/>
        <rFont val="Times New Roman"/>
        <family val="1"/>
      </rPr>
      <t xml:space="preserve"> Устойчивое развитие сельских территорий. Выделение по 500 руб. за одну голову КРС. Софинансирование с областной программой, по 3 тыс. руб. 76 многодетным семьям на покупку коровы и кормов.                  </t>
    </r>
    <r>
      <rPr>
        <u val="single"/>
        <sz val="10"/>
        <rFont val="Times New Roman"/>
        <family val="1"/>
      </rPr>
      <t>9 мес. 2010г.</t>
    </r>
    <r>
      <rPr>
        <sz val="10"/>
        <rFont val="Times New Roman"/>
        <family val="1"/>
      </rPr>
      <t>: За загоовку кормов по 500 руб. выплачено 1048 подворьям за 1550 голов коров.</t>
    </r>
  </si>
  <si>
    <t>5. Муниципальная программа "Финансовая поддержка ветеранского подворья"</t>
  </si>
  <si>
    <t>Оказание материальной помощи ветеранам войны и труда, имеющим личное подворье: ремонт скотопомещений, заготовка кормов, выпас скота, вспашка огородов.</t>
  </si>
  <si>
    <t>Развитие малого бизнеса</t>
  </si>
  <si>
    <t>Улучшение качества обслуживания населения, величение ассортимента продукции, стимулирование развития малого бизнеса.</t>
  </si>
  <si>
    <t>1.1. Развитие предприятий торговли и общественного питания</t>
  </si>
  <si>
    <r>
      <t xml:space="preserve">2009г.: </t>
    </r>
    <r>
      <rPr>
        <sz val="10"/>
        <rFont val="Times New Roman"/>
        <family val="1"/>
      </rPr>
      <t xml:space="preserve">Реконструкция магазина "Селяна" (ИП Уйманова). Новое предприятие - ИП Радченко (торговый павильон) д. Мозжуха, ИП Крохалева (продуктовый магазин) п. Металлплощадка, ИП Горев (пиво на розлив) п. Пригородный.                                               </t>
    </r>
    <r>
      <rPr>
        <u val="single"/>
        <sz val="10"/>
        <rFont val="Times New Roman"/>
        <family val="1"/>
      </rPr>
      <t>9 мес. 2010г.:</t>
    </r>
    <r>
      <rPr>
        <sz val="10"/>
        <rFont val="Times New Roman"/>
        <family val="1"/>
      </rPr>
      <t xml:space="preserve">  Реконструкция магазина - Кемеровский РПС,  ИП Бабин А.А. - продуктовый магазин в п.Новостройка, ИП Симонян Р.М. - ресторан "Лазурный берег", ПО Березовское - открытие столовой  после реконструкции (с.Березово).</t>
    </r>
  </si>
  <si>
    <t>1.2. Развитие перерабатывающих предприятий</t>
  </si>
  <si>
    <r>
      <t>2009г.:</t>
    </r>
    <r>
      <rPr>
        <sz val="10"/>
        <rFont val="Times New Roman"/>
        <family val="1"/>
      </rPr>
      <t xml:space="preserve"> Приобретение оборудования - ООО "Благодатное". Новые организации: ООО "Лира" (лесопереработка) п. Сосновка-2. и ООО "Аэлита" (переработка сельхозпродукции). </t>
    </r>
    <r>
      <rPr>
        <u val="single"/>
        <sz val="10"/>
        <rFont val="Times New Roman"/>
        <family val="1"/>
      </rPr>
      <t>9 мес. 2010г.</t>
    </r>
    <r>
      <rPr>
        <sz val="10"/>
        <rFont val="Times New Roman"/>
        <family val="1"/>
      </rPr>
      <t>: строительство лесоперерабатывающего комплекс в д.Сухая речка</t>
    </r>
  </si>
  <si>
    <t>1.4.Развитие сферы бытовых, санаторно-оздоровительных, медицинских и др.услуг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</si>
</sst>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0.000000"/>
    <numFmt numFmtId="169" formatCode="dd/mm/yy"/>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59">
    <font>
      <sz val="10"/>
      <name val="Arial"/>
      <family val="2"/>
    </font>
    <font>
      <sz val="12"/>
      <name val="Times New Roman"/>
      <family val="1"/>
    </font>
    <font>
      <sz val="10"/>
      <name val="Times New Roman"/>
      <family val="1"/>
    </font>
    <font>
      <sz val="16"/>
      <name val="Times New Roman"/>
      <family val="1"/>
    </font>
    <font>
      <b/>
      <sz val="12"/>
      <name val="Times New Roman"/>
      <family val="1"/>
    </font>
    <font>
      <i/>
      <sz val="12"/>
      <name val="Times New Roman"/>
      <family val="1"/>
    </font>
    <font>
      <u val="single"/>
      <sz val="10"/>
      <name val="Times New Roman"/>
      <family val="1"/>
    </font>
    <font>
      <sz val="14"/>
      <name val="Times New Roman"/>
      <family val="1"/>
    </font>
    <font>
      <b/>
      <sz val="16"/>
      <name val="Times New Roman"/>
      <family val="1"/>
    </font>
    <font>
      <sz val="11"/>
      <name val="Times New Roman"/>
      <family val="1"/>
    </font>
    <font>
      <u val="single"/>
      <sz val="11"/>
      <name val="Times New Roman"/>
      <family val="1"/>
    </font>
    <font>
      <sz val="10.5"/>
      <name val="Times New Roman"/>
      <family val="1"/>
    </font>
    <font>
      <sz val="10.5"/>
      <name val="Arial"/>
      <family val="2"/>
    </font>
    <font>
      <sz val="10.5"/>
      <color indexed="8"/>
      <name val="Times New Roman"/>
      <family val="1"/>
    </font>
    <font>
      <sz val="8"/>
      <name val="Arial"/>
      <family val="2"/>
    </font>
    <font>
      <sz val="12"/>
      <name val="Arial"/>
      <family val="2"/>
    </font>
    <font>
      <u val="single"/>
      <sz val="12"/>
      <name val="Times New Roman"/>
      <family val="1"/>
    </font>
    <font>
      <b/>
      <sz val="8"/>
      <name val="Tahoma"/>
      <family val="2"/>
    </font>
    <font>
      <sz val="8"/>
      <name val="Tahoma"/>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i/>
      <sz val="10"/>
      <name val="Times New Roman"/>
      <family val="1"/>
    </font>
    <font>
      <b/>
      <sz val="11"/>
      <name val="Times New Roman"/>
      <family val="1"/>
    </font>
    <font>
      <i/>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50"/>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hair">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hair">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hair">
        <color indexed="8"/>
      </right>
      <top>
        <color indexed="63"/>
      </top>
      <bottom>
        <color indexed="63"/>
      </bottom>
    </border>
    <border>
      <left style="thin">
        <color indexed="8"/>
      </left>
      <right style="hair">
        <color indexed="8"/>
      </right>
      <top style="thin">
        <color indexed="8"/>
      </top>
      <bottom style="thin">
        <color indexed="8"/>
      </bottom>
    </border>
    <border>
      <left style="thin">
        <color indexed="8"/>
      </left>
      <right style="medium">
        <color indexed="8"/>
      </right>
      <top>
        <color indexed="63"/>
      </top>
      <bottom>
        <color indexed="63"/>
      </bottom>
    </border>
    <border>
      <left style="hair">
        <color indexed="8"/>
      </left>
      <right style="thin">
        <color indexed="8"/>
      </right>
      <top style="thin">
        <color indexed="8"/>
      </top>
      <bottom>
        <color indexed="63"/>
      </bottom>
    </border>
    <border>
      <left style="hair">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hair">
        <color indexed="8"/>
      </left>
      <right style="thin">
        <color indexed="8"/>
      </right>
      <top style="thin">
        <color indexed="8"/>
      </top>
      <bottom style="hair">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color indexed="63"/>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7" fillId="32" borderId="0" applyNumberFormat="0" applyBorder="0" applyAlignment="0" applyProtection="0"/>
  </cellStyleXfs>
  <cellXfs count="42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vertical="center" wrapText="1"/>
    </xf>
    <xf numFmtId="0" fontId="3" fillId="0" borderId="0" xfId="0" applyFont="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4" fillId="33" borderId="10" xfId="0" applyFont="1" applyFill="1" applyBorder="1" applyAlignment="1">
      <alignment horizontal="left"/>
    </xf>
    <xf numFmtId="164" fontId="4" fillId="33" borderId="10" xfId="0" applyNumberFormat="1" applyFont="1" applyFill="1" applyBorder="1" applyAlignment="1">
      <alignment horizontal="center"/>
    </xf>
    <xf numFmtId="165" fontId="4" fillId="33" borderId="10" xfId="0" applyNumberFormat="1" applyFont="1" applyFill="1" applyBorder="1" applyAlignment="1">
      <alignment horizontal="center"/>
    </xf>
    <xf numFmtId="0" fontId="2" fillId="33" borderId="10" xfId="0" applyFont="1" applyFill="1" applyBorder="1" applyAlignment="1">
      <alignment vertical="center" wrapText="1"/>
    </xf>
    <xf numFmtId="0" fontId="5" fillId="0" borderId="10" xfId="0" applyFont="1" applyBorder="1" applyAlignment="1">
      <alignment horizontal="left"/>
    </xf>
    <xf numFmtId="164" fontId="1" fillId="0" borderId="10" xfId="0" applyNumberFormat="1"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vertical="top" wrapText="1"/>
    </xf>
    <xf numFmtId="165" fontId="4" fillId="0" borderId="10" xfId="0" applyNumberFormat="1" applyFont="1" applyFill="1" applyBorder="1" applyAlignment="1">
      <alignment horizontal="center"/>
    </xf>
    <xf numFmtId="165" fontId="1" fillId="0" borderId="10" xfId="0" applyNumberFormat="1" applyFont="1" applyBorder="1" applyAlignment="1">
      <alignment horizontal="center"/>
    </xf>
    <xf numFmtId="0" fontId="4" fillId="0" borderId="10" xfId="0" applyFont="1" applyBorder="1" applyAlignment="1">
      <alignment horizontal="left" vertical="top" wrapText="1"/>
    </xf>
    <xf numFmtId="164" fontId="4" fillId="0" borderId="10" xfId="0" applyNumberFormat="1" applyFont="1" applyFill="1" applyBorder="1" applyAlignment="1">
      <alignment horizontal="center"/>
    </xf>
    <xf numFmtId="0" fontId="2" fillId="0" borderId="10" xfId="0" applyFont="1" applyBorder="1" applyAlignment="1">
      <alignment horizontal="center" vertical="center" wrapText="1"/>
    </xf>
    <xf numFmtId="164" fontId="1"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2" fontId="1" fillId="0" borderId="10" xfId="0" applyNumberFormat="1" applyFont="1" applyBorder="1" applyAlignment="1">
      <alignment horizontal="center"/>
    </xf>
    <xf numFmtId="2" fontId="1" fillId="0" borderId="10" xfId="0" applyNumberFormat="1" applyFont="1" applyFill="1" applyBorder="1" applyAlignment="1">
      <alignment horizontal="center"/>
    </xf>
    <xf numFmtId="0" fontId="6" fillId="0" borderId="10" xfId="0" applyFont="1" applyBorder="1" applyAlignment="1">
      <alignment horizontal="center" vertical="center" wrapText="1"/>
    </xf>
    <xf numFmtId="0" fontId="4" fillId="33" borderId="10" xfId="0" applyFont="1" applyFill="1" applyBorder="1" applyAlignment="1">
      <alignment horizontal="left" wrapText="1"/>
    </xf>
    <xf numFmtId="165" fontId="1" fillId="0" borderId="10" xfId="0" applyNumberFormat="1" applyFont="1" applyFill="1" applyBorder="1" applyAlignment="1">
      <alignment horizontal="center"/>
    </xf>
    <xf numFmtId="165" fontId="1" fillId="0" borderId="13" xfId="0" applyNumberFormat="1" applyFont="1" applyFill="1" applyBorder="1" applyAlignment="1">
      <alignment horizontal="center"/>
    </xf>
    <xf numFmtId="165" fontId="1" fillId="0" borderId="11" xfId="0" applyNumberFormat="1" applyFont="1" applyBorder="1" applyAlignment="1">
      <alignment horizontal="center"/>
    </xf>
    <xf numFmtId="165" fontId="1" fillId="0" borderId="14" xfId="0" applyNumberFormat="1" applyFont="1" applyBorder="1" applyAlignment="1">
      <alignment horizontal="center"/>
    </xf>
    <xf numFmtId="0" fontId="1" fillId="0" borderId="12" xfId="0" applyFont="1" applyBorder="1" applyAlignment="1">
      <alignment horizontal="center"/>
    </xf>
    <xf numFmtId="0" fontId="1" fillId="0" borderId="10" xfId="0" applyFont="1" applyFill="1" applyBorder="1" applyAlignment="1">
      <alignment horizontal="center"/>
    </xf>
    <xf numFmtId="165" fontId="1" fillId="33" borderId="10" xfId="0" applyNumberFormat="1" applyFont="1" applyFill="1" applyBorder="1" applyAlignment="1">
      <alignment horizontal="center"/>
    </xf>
    <xf numFmtId="166" fontId="1" fillId="0" borderId="10" xfId="0" applyNumberFormat="1" applyFont="1" applyBorder="1" applyAlignment="1">
      <alignment horizontal="center"/>
    </xf>
    <xf numFmtId="0" fontId="4" fillId="0" borderId="10" xfId="0" applyFont="1" applyFill="1" applyBorder="1" applyAlignment="1">
      <alignment horizontal="left" vertical="top" wrapText="1"/>
    </xf>
    <xf numFmtId="0" fontId="5" fillId="0" borderId="10" xfId="0" applyFont="1" applyFill="1" applyBorder="1" applyAlignment="1">
      <alignment horizontal="left"/>
    </xf>
    <xf numFmtId="0" fontId="1" fillId="0" borderId="10" xfId="0" applyFont="1" applyFill="1" applyBorder="1" applyAlignment="1">
      <alignment vertical="top" wrapText="1"/>
    </xf>
    <xf numFmtId="166" fontId="1" fillId="0" borderId="0" xfId="0" applyNumberFormat="1" applyFont="1" applyAlignment="1">
      <alignment horizontal="center"/>
    </xf>
    <xf numFmtId="167" fontId="1" fillId="0" borderId="0" xfId="0" applyNumberFormat="1" applyFont="1" applyAlignment="1">
      <alignment horizontal="center"/>
    </xf>
    <xf numFmtId="167" fontId="1" fillId="0" borderId="10" xfId="0" applyNumberFormat="1" applyFont="1" applyBorder="1" applyAlignment="1">
      <alignment horizontal="center"/>
    </xf>
    <xf numFmtId="164" fontId="1" fillId="33" borderId="10" xfId="0" applyNumberFormat="1" applyFont="1" applyFill="1" applyBorder="1" applyAlignment="1">
      <alignment horizont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1" fillId="0" borderId="15" xfId="0" applyFont="1" applyBorder="1" applyAlignment="1">
      <alignment horizontal="center"/>
    </xf>
    <xf numFmtId="0" fontId="1" fillId="33" borderId="10" xfId="0" applyFont="1" applyFill="1" applyBorder="1" applyAlignment="1">
      <alignment horizontal="center"/>
    </xf>
    <xf numFmtId="0" fontId="1" fillId="0" borderId="10" xfId="0" applyFont="1" applyBorder="1" applyAlignment="1">
      <alignment horizontal="center" wrapText="1"/>
    </xf>
    <xf numFmtId="165" fontId="1" fillId="0" borderId="12" xfId="0" applyNumberFormat="1" applyFont="1" applyBorder="1" applyAlignment="1">
      <alignment horizontal="center"/>
    </xf>
    <xf numFmtId="165" fontId="1" fillId="0" borderId="10" xfId="0" applyNumberFormat="1" applyFont="1" applyBorder="1" applyAlignment="1">
      <alignment horizontal="center" vertical="top" wrapText="1"/>
    </xf>
    <xf numFmtId="0" fontId="4" fillId="0" borderId="10" xfId="0" applyFont="1" applyBorder="1" applyAlignment="1">
      <alignment vertical="top" wrapText="1"/>
    </xf>
    <xf numFmtId="165" fontId="1" fillId="0" borderId="10" xfId="0" applyNumberFormat="1" applyFont="1" applyBorder="1" applyAlignment="1">
      <alignment horizontal="center" wrapText="1"/>
    </xf>
    <xf numFmtId="166" fontId="1" fillId="0" borderId="10" xfId="0" applyNumberFormat="1" applyFont="1" applyBorder="1" applyAlignment="1">
      <alignment horizontal="center" wrapText="1"/>
    </xf>
    <xf numFmtId="166" fontId="1" fillId="0" borderId="10" xfId="0" applyNumberFormat="1" applyFont="1" applyFill="1" applyBorder="1" applyAlignment="1">
      <alignment horizontal="center"/>
    </xf>
    <xf numFmtId="0" fontId="5" fillId="0" borderId="10" xfId="0" applyFont="1" applyBorder="1" applyAlignment="1">
      <alignment horizontal="left" vertical="top"/>
    </xf>
    <xf numFmtId="2" fontId="1" fillId="0" borderId="15" xfId="0" applyNumberFormat="1" applyFont="1" applyBorder="1" applyAlignment="1">
      <alignment horizontal="center"/>
    </xf>
    <xf numFmtId="165" fontId="1" fillId="0" borderId="15" xfId="0" applyNumberFormat="1" applyFont="1" applyBorder="1" applyAlignment="1">
      <alignment horizontal="center"/>
    </xf>
    <xf numFmtId="164" fontId="1" fillId="0" borderId="15" xfId="0" applyNumberFormat="1" applyFont="1" applyBorder="1" applyAlignment="1">
      <alignment horizontal="center"/>
    </xf>
    <xf numFmtId="168" fontId="1" fillId="0" borderId="10" xfId="0" applyNumberFormat="1" applyFont="1" applyBorder="1" applyAlignment="1">
      <alignment horizontal="center"/>
    </xf>
    <xf numFmtId="0" fontId="4" fillId="0" borderId="10" xfId="0" applyFont="1" applyBorder="1" applyAlignment="1">
      <alignment/>
    </xf>
    <xf numFmtId="0" fontId="1" fillId="0" borderId="10" xfId="0" applyFont="1" applyBorder="1" applyAlignment="1">
      <alignment horizontal="left"/>
    </xf>
    <xf numFmtId="0" fontId="1" fillId="0" borderId="13" xfId="0" applyFont="1" applyBorder="1" applyAlignment="1">
      <alignment horizontal="center"/>
    </xf>
    <xf numFmtId="0" fontId="1" fillId="0" borderId="11" xfId="0" applyFont="1" applyBorder="1" applyAlignment="1">
      <alignment horizontal="center"/>
    </xf>
    <xf numFmtId="165" fontId="1" fillId="0" borderId="0" xfId="0" applyNumberFormat="1" applyFont="1" applyAlignment="1">
      <alignment/>
    </xf>
    <xf numFmtId="165" fontId="1" fillId="0" borderId="16" xfId="0" applyNumberFormat="1" applyFont="1" applyBorder="1" applyAlignment="1">
      <alignment horizontal="center"/>
    </xf>
    <xf numFmtId="0" fontId="4" fillId="33" borderId="10" xfId="0" applyFont="1" applyFill="1" applyBorder="1" applyAlignment="1">
      <alignment vertical="top" wrapText="1"/>
    </xf>
    <xf numFmtId="0" fontId="2" fillId="33" borderId="12" xfId="0" applyFont="1" applyFill="1" applyBorder="1" applyAlignment="1">
      <alignment horizontal="center" vertical="center" wrapText="1"/>
    </xf>
    <xf numFmtId="0" fontId="1" fillId="0" borderId="13" xfId="0" applyFont="1" applyFill="1" applyBorder="1" applyAlignment="1">
      <alignment horizontal="center"/>
    </xf>
    <xf numFmtId="164" fontId="1" fillId="0" borderId="11" xfId="0" applyNumberFormat="1" applyFont="1" applyBorder="1" applyAlignment="1">
      <alignment horizontal="center"/>
    </xf>
    <xf numFmtId="0" fontId="6" fillId="0" borderId="15" xfId="0" applyFont="1" applyBorder="1" applyAlignment="1">
      <alignment horizontal="center" vertical="center" wrapText="1"/>
    </xf>
    <xf numFmtId="164" fontId="1" fillId="0" borderId="16" xfId="0" applyNumberFormat="1" applyFont="1" applyBorder="1" applyAlignment="1">
      <alignment horizontal="center"/>
    </xf>
    <xf numFmtId="2" fontId="1" fillId="0" borderId="11" xfId="0" applyNumberFormat="1" applyFont="1" applyBorder="1" applyAlignment="1">
      <alignment horizontal="center"/>
    </xf>
    <xf numFmtId="2" fontId="1" fillId="33" borderId="10" xfId="0" applyNumberFormat="1" applyFont="1" applyFill="1" applyBorder="1" applyAlignment="1">
      <alignment horizontal="center"/>
    </xf>
    <xf numFmtId="0" fontId="2" fillId="33" borderId="12" xfId="0" applyFont="1" applyFill="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1" fillId="0" borderId="16" xfId="0" applyFont="1" applyBorder="1" applyAlignment="1">
      <alignment horizontal="center"/>
    </xf>
    <xf numFmtId="0" fontId="1" fillId="0" borderId="13" xfId="0" applyFont="1" applyBorder="1" applyAlignment="1">
      <alignment vertical="top" wrapText="1"/>
    </xf>
    <xf numFmtId="2" fontId="1" fillId="0" borderId="12" xfId="0" applyNumberFormat="1" applyFont="1" applyBorder="1" applyAlignment="1">
      <alignment horizontal="center"/>
    </xf>
    <xf numFmtId="165" fontId="1" fillId="0" borderId="13" xfId="0" applyNumberFormat="1" applyFont="1" applyBorder="1" applyAlignment="1">
      <alignment horizontal="center"/>
    </xf>
    <xf numFmtId="0" fontId="2" fillId="0" borderId="15" xfId="0" applyFont="1" applyBorder="1" applyAlignment="1">
      <alignment horizontal="center" vertical="center" wrapText="1"/>
    </xf>
    <xf numFmtId="0" fontId="1" fillId="0" borderId="12" xfId="0" applyFont="1" applyBorder="1" applyAlignment="1">
      <alignment vertical="top" wrapText="1"/>
    </xf>
    <xf numFmtId="2" fontId="1" fillId="0" borderId="17" xfId="0" applyNumberFormat="1" applyFont="1" applyBorder="1" applyAlignment="1">
      <alignment horizontal="center"/>
    </xf>
    <xf numFmtId="0" fontId="2" fillId="0" borderId="12" xfId="0" applyFont="1" applyBorder="1" applyAlignment="1">
      <alignment horizontal="center" vertical="center" wrapText="1"/>
    </xf>
    <xf numFmtId="2" fontId="1" fillId="33" borderId="12" xfId="0" applyNumberFormat="1" applyFont="1" applyFill="1" applyBorder="1" applyAlignment="1">
      <alignment horizontal="center"/>
    </xf>
    <xf numFmtId="0" fontId="2" fillId="0" borderId="13" xfId="0" applyFont="1" applyBorder="1" applyAlignment="1">
      <alignment horizontal="center" vertical="center" wrapText="1"/>
    </xf>
    <xf numFmtId="0" fontId="1" fillId="0" borderId="11" xfId="0" applyFont="1" applyFill="1" applyBorder="1" applyAlignment="1">
      <alignment horizontal="center"/>
    </xf>
    <xf numFmtId="0" fontId="1" fillId="0" borderId="16" xfId="0" applyFont="1" applyFill="1" applyBorder="1" applyAlignment="1">
      <alignment horizontal="center"/>
    </xf>
    <xf numFmtId="0" fontId="1" fillId="0" borderId="0" xfId="0" applyFont="1" applyFill="1" applyAlignment="1">
      <alignment/>
    </xf>
    <xf numFmtId="0" fontId="1" fillId="0" borderId="10" xfId="0" applyFont="1" applyFill="1" applyBorder="1" applyAlignment="1">
      <alignment horizontal="left"/>
    </xf>
    <xf numFmtId="165" fontId="1" fillId="0" borderId="11" xfId="0" applyNumberFormat="1" applyFont="1" applyFill="1" applyBorder="1" applyAlignment="1">
      <alignment horizontal="center"/>
    </xf>
    <xf numFmtId="165" fontId="1" fillId="0" borderId="16" xfId="0" applyNumberFormat="1" applyFont="1" applyFill="1" applyBorder="1" applyAlignment="1">
      <alignment horizontal="center"/>
    </xf>
    <xf numFmtId="0" fontId="4" fillId="34" borderId="10" xfId="0" applyFont="1" applyFill="1" applyBorder="1" applyAlignment="1">
      <alignment horizontal="left" vertical="top" wrapText="1"/>
    </xf>
    <xf numFmtId="164" fontId="1" fillId="34" borderId="10" xfId="0" applyNumberFormat="1" applyFont="1" applyFill="1" applyBorder="1" applyAlignment="1">
      <alignment horizontal="center"/>
    </xf>
    <xf numFmtId="165" fontId="1" fillId="34" borderId="10" xfId="0" applyNumberFormat="1" applyFont="1" applyFill="1" applyBorder="1" applyAlignment="1">
      <alignment horizontal="center"/>
    </xf>
    <xf numFmtId="165" fontId="1" fillId="34" borderId="15" xfId="0" applyNumberFormat="1" applyFont="1" applyFill="1" applyBorder="1" applyAlignment="1">
      <alignment horizontal="center"/>
    </xf>
    <xf numFmtId="166" fontId="1" fillId="34" borderId="10" xfId="0" applyNumberFormat="1" applyFont="1" applyFill="1" applyBorder="1" applyAlignment="1">
      <alignment horizontal="center"/>
    </xf>
    <xf numFmtId="0" fontId="4" fillId="0" borderId="10" xfId="0" applyFont="1" applyBorder="1" applyAlignment="1">
      <alignment horizontal="center"/>
    </xf>
    <xf numFmtId="164" fontId="4" fillId="0" borderId="10" xfId="0" applyNumberFormat="1" applyFont="1" applyBorder="1" applyAlignment="1">
      <alignment horizontal="center"/>
    </xf>
    <xf numFmtId="0" fontId="4" fillId="0" borderId="15" xfId="0" applyFont="1" applyBorder="1" applyAlignment="1">
      <alignment horizontal="center"/>
    </xf>
    <xf numFmtId="169" fontId="4" fillId="0" borderId="10" xfId="0" applyNumberFormat="1" applyFont="1" applyBorder="1" applyAlignment="1">
      <alignment horizontal="left" vertical="top" wrapText="1"/>
    </xf>
    <xf numFmtId="165" fontId="1" fillId="0" borderId="18" xfId="0" applyNumberFormat="1" applyFont="1" applyBorder="1" applyAlignment="1">
      <alignment horizontal="center"/>
    </xf>
    <xf numFmtId="0" fontId="5" fillId="0" borderId="10" xfId="0" applyFont="1" applyBorder="1" applyAlignment="1">
      <alignment vertical="top" wrapText="1"/>
    </xf>
    <xf numFmtId="165" fontId="1" fillId="0" borderId="15" xfId="0" applyNumberFormat="1" applyFont="1" applyFill="1" applyBorder="1" applyAlignment="1">
      <alignment horizontal="center"/>
    </xf>
    <xf numFmtId="0" fontId="2" fillId="33" borderId="15" xfId="0" applyFont="1" applyFill="1" applyBorder="1" applyAlignment="1">
      <alignment vertical="center" wrapText="1"/>
    </xf>
    <xf numFmtId="0" fontId="4" fillId="0" borderId="10" xfId="0" applyFont="1" applyBorder="1" applyAlignment="1">
      <alignment horizontal="left" wrapText="1"/>
    </xf>
    <xf numFmtId="2" fontId="1" fillId="0" borderId="11" xfId="0" applyNumberFormat="1" applyFont="1" applyFill="1" applyBorder="1" applyAlignment="1">
      <alignment horizontal="center"/>
    </xf>
    <xf numFmtId="166" fontId="1" fillId="0" borderId="11" xfId="0" applyNumberFormat="1" applyFont="1" applyFill="1" applyBorder="1" applyAlignment="1">
      <alignment horizontal="center"/>
    </xf>
    <xf numFmtId="166" fontId="1" fillId="0" borderId="16" xfId="0" applyNumberFormat="1" applyFont="1" applyBorder="1" applyAlignment="1">
      <alignment horizontal="center"/>
    </xf>
    <xf numFmtId="0" fontId="1" fillId="0" borderId="10" xfId="0" applyFont="1" applyBorder="1" applyAlignment="1">
      <alignment horizontal="left" vertical="top" wrapText="1"/>
    </xf>
    <xf numFmtId="0" fontId="1" fillId="0" borderId="19" xfId="0" applyFont="1" applyBorder="1" applyAlignment="1">
      <alignment horizontal="center"/>
    </xf>
    <xf numFmtId="0" fontId="1" fillId="0" borderId="19" xfId="0" applyFont="1" applyBorder="1" applyAlignment="1">
      <alignment horizontal="center" vertical="center" wrapText="1"/>
    </xf>
    <xf numFmtId="0" fontId="2" fillId="0" borderId="20" xfId="0" applyFont="1" applyBorder="1" applyAlignment="1">
      <alignment horizontal="center" vertical="top" wrapText="1"/>
    </xf>
    <xf numFmtId="0" fontId="4" fillId="0" borderId="10" xfId="0" applyFont="1" applyBorder="1" applyAlignment="1">
      <alignment wrapText="1"/>
    </xf>
    <xf numFmtId="0" fontId="4" fillId="0" borderId="10" xfId="0" applyFont="1" applyFill="1" applyBorder="1" applyAlignment="1">
      <alignment vertical="top" wrapText="1"/>
    </xf>
    <xf numFmtId="165" fontId="1" fillId="0" borderId="18" xfId="0" applyNumberFormat="1" applyFont="1" applyFill="1" applyBorder="1" applyAlignment="1">
      <alignment horizontal="center"/>
    </xf>
    <xf numFmtId="165" fontId="1" fillId="0" borderId="21" xfId="0" applyNumberFormat="1" applyFont="1" applyFill="1" applyBorder="1" applyAlignment="1">
      <alignment horizontal="center"/>
    </xf>
    <xf numFmtId="165" fontId="1" fillId="0" borderId="12" xfId="0" applyNumberFormat="1" applyFont="1" applyFill="1" applyBorder="1" applyAlignment="1">
      <alignment horizontal="center"/>
    </xf>
    <xf numFmtId="165" fontId="1" fillId="0" borderId="20" xfId="0" applyNumberFormat="1" applyFont="1" applyFill="1" applyBorder="1" applyAlignment="1">
      <alignment horizontal="center"/>
    </xf>
    <xf numFmtId="0" fontId="4" fillId="33" borderId="10" xfId="0" applyFont="1" applyFill="1" applyBorder="1" applyAlignment="1">
      <alignment horizontal="left" vertical="top" wrapText="1"/>
    </xf>
    <xf numFmtId="164" fontId="1" fillId="33" borderId="12" xfId="0" applyNumberFormat="1" applyFont="1" applyFill="1" applyBorder="1" applyAlignment="1">
      <alignment horizontal="center"/>
    </xf>
    <xf numFmtId="0" fontId="2" fillId="33" borderId="12" xfId="0" applyFont="1" applyFill="1" applyBorder="1" applyAlignment="1">
      <alignment horizontal="left" vertical="center" wrapText="1"/>
    </xf>
    <xf numFmtId="0" fontId="4" fillId="33" borderId="10" xfId="0" applyFont="1" applyFill="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vertical="center" wrapText="1"/>
    </xf>
    <xf numFmtId="165" fontId="1" fillId="0" borderId="0" xfId="0" applyNumberFormat="1" applyFont="1" applyBorder="1" applyAlignment="1">
      <alignment horizontal="center"/>
    </xf>
    <xf numFmtId="10" fontId="1" fillId="0" borderId="0" xfId="55" applyNumberFormat="1" applyFont="1" applyFill="1" applyBorder="1" applyAlignment="1" applyProtection="1">
      <alignment horizontal="center"/>
      <protection/>
    </xf>
    <xf numFmtId="0" fontId="4" fillId="0" borderId="13" xfId="0" applyFont="1" applyFill="1" applyBorder="1" applyAlignment="1">
      <alignment vertical="top" wrapText="1"/>
    </xf>
    <xf numFmtId="2" fontId="1" fillId="0" borderId="13" xfId="0" applyNumberFormat="1" applyFont="1" applyFill="1" applyBorder="1" applyAlignment="1">
      <alignment horizontal="center"/>
    </xf>
    <xf numFmtId="166" fontId="1" fillId="0" borderId="0" xfId="0" applyNumberFormat="1" applyFont="1" applyFill="1" applyAlignment="1">
      <alignment horizontal="center"/>
    </xf>
    <xf numFmtId="165" fontId="1" fillId="0" borderId="22" xfId="0" applyNumberFormat="1" applyFont="1" applyFill="1" applyBorder="1" applyAlignment="1">
      <alignment horizontal="center"/>
    </xf>
    <xf numFmtId="49" fontId="2" fillId="0" borderId="13" xfId="0" applyNumberFormat="1" applyFont="1" applyFill="1" applyBorder="1" applyAlignment="1">
      <alignment vertical="center" wrapText="1"/>
    </xf>
    <xf numFmtId="0" fontId="5" fillId="0" borderId="10" xfId="0" applyFont="1" applyFill="1" applyBorder="1" applyAlignment="1">
      <alignment vertical="top" wrapText="1"/>
    </xf>
    <xf numFmtId="49" fontId="2" fillId="0" borderId="15"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0" fontId="2" fillId="0" borderId="10" xfId="0" applyFont="1" applyBorder="1" applyAlignment="1">
      <alignment horizontal="center"/>
    </xf>
    <xf numFmtId="164" fontId="4" fillId="0" borderId="15" xfId="0" applyNumberFormat="1" applyFont="1" applyBorder="1" applyAlignment="1">
      <alignment horizontal="center"/>
    </xf>
    <xf numFmtId="2" fontId="1" fillId="0" borderId="15" xfId="0" applyNumberFormat="1" applyFont="1" applyFill="1" applyBorder="1" applyAlignment="1">
      <alignment horizontal="center"/>
    </xf>
    <xf numFmtId="0" fontId="4" fillId="0" borderId="10" xfId="0" applyFont="1" applyFill="1" applyBorder="1" applyAlignment="1">
      <alignment horizontal="left" wrapText="1"/>
    </xf>
    <xf numFmtId="0" fontId="2" fillId="0" borderId="15" xfId="0" applyFont="1" applyFill="1" applyBorder="1" applyAlignment="1">
      <alignment vertical="center" wrapText="1"/>
    </xf>
    <xf numFmtId="165" fontId="1" fillId="0" borderId="17" xfId="0" applyNumberFormat="1" applyFont="1" applyBorder="1" applyAlignment="1">
      <alignment horizontal="center"/>
    </xf>
    <xf numFmtId="0" fontId="1" fillId="33" borderId="12" xfId="0" applyFont="1" applyFill="1" applyBorder="1" applyAlignment="1">
      <alignmen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165" fontId="1" fillId="0" borderId="19" xfId="0" applyNumberFormat="1" applyFont="1" applyBorder="1" applyAlignment="1">
      <alignment horizontal="center"/>
    </xf>
    <xf numFmtId="165" fontId="1" fillId="0" borderId="19"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top" wrapText="1"/>
    </xf>
    <xf numFmtId="2" fontId="4" fillId="33" borderId="10" xfId="0" applyNumberFormat="1" applyFont="1" applyFill="1" applyBorder="1" applyAlignment="1">
      <alignment horizontal="center"/>
    </xf>
    <xf numFmtId="0" fontId="2" fillId="0" borderId="12" xfId="0" applyNumberFormat="1" applyFont="1" applyBorder="1" applyAlignment="1">
      <alignment vertical="center" wrapText="1"/>
    </xf>
    <xf numFmtId="0" fontId="4" fillId="0" borderId="0" xfId="0" applyFont="1" applyAlignment="1">
      <alignment horizontal="center"/>
    </xf>
    <xf numFmtId="0" fontId="7" fillId="0" borderId="0" xfId="0" applyFont="1" applyAlignment="1">
      <alignment horizontal="right" vertical="center" wrapText="1"/>
    </xf>
    <xf numFmtId="0" fontId="8" fillId="0" borderId="0" xfId="0" applyFont="1" applyAlignment="1">
      <alignment horizontal="center" wrapText="1"/>
    </xf>
    <xf numFmtId="0" fontId="4" fillId="0" borderId="23" xfId="0" applyFont="1" applyBorder="1" applyAlignment="1">
      <alignment horizontal="center" vertical="top"/>
    </xf>
    <xf numFmtId="0" fontId="4" fillId="0" borderId="23" xfId="0" applyFont="1" applyBorder="1" applyAlignment="1">
      <alignment horizontal="center" vertical="top" wrapText="1"/>
    </xf>
    <xf numFmtId="0" fontId="4" fillId="0" borderId="24" xfId="0" applyFont="1" applyBorder="1" applyAlignment="1">
      <alignment horizontal="center" vertical="top"/>
    </xf>
    <xf numFmtId="0" fontId="4" fillId="33" borderId="25" xfId="0" applyFont="1" applyFill="1" applyBorder="1" applyAlignment="1">
      <alignment horizontal="left"/>
    </xf>
    <xf numFmtId="2" fontId="4" fillId="33" borderId="12" xfId="0" applyNumberFormat="1" applyFont="1" applyFill="1" applyBorder="1" applyAlignment="1">
      <alignment horizontal="center"/>
    </xf>
    <xf numFmtId="165" fontId="4" fillId="33" borderId="12" xfId="0" applyNumberFormat="1" applyFont="1" applyFill="1" applyBorder="1" applyAlignment="1">
      <alignment horizontal="center"/>
    </xf>
    <xf numFmtId="0" fontId="2" fillId="33" borderId="26" xfId="0" applyFont="1" applyFill="1" applyBorder="1" applyAlignment="1">
      <alignment vertical="center" wrapText="1"/>
    </xf>
    <xf numFmtId="0" fontId="1" fillId="33" borderId="18" xfId="0" applyFont="1" applyFill="1" applyBorder="1" applyAlignment="1">
      <alignment/>
    </xf>
    <xf numFmtId="0" fontId="5" fillId="0" borderId="27" xfId="0" applyFont="1" applyBorder="1" applyAlignment="1">
      <alignment horizontal="left"/>
    </xf>
    <xf numFmtId="0" fontId="1" fillId="0" borderId="18" xfId="0" applyFont="1" applyBorder="1" applyAlignment="1">
      <alignment/>
    </xf>
    <xf numFmtId="0" fontId="1" fillId="0" borderId="27" xfId="0" applyFont="1" applyBorder="1" applyAlignment="1">
      <alignment vertical="top" wrapText="1"/>
    </xf>
    <xf numFmtId="0" fontId="4" fillId="0" borderId="27" xfId="0" applyFont="1" applyBorder="1" applyAlignment="1">
      <alignment horizontal="left" vertical="top" wrapText="1"/>
    </xf>
    <xf numFmtId="0" fontId="2"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4" fillId="33" borderId="27" xfId="0" applyFont="1" applyFill="1" applyBorder="1" applyAlignment="1">
      <alignment horizontal="left" wrapText="1"/>
    </xf>
    <xf numFmtId="0" fontId="2" fillId="33" borderId="28" xfId="0" applyFont="1" applyFill="1" applyBorder="1" applyAlignment="1">
      <alignment vertical="center" wrapText="1"/>
    </xf>
    <xf numFmtId="0" fontId="0" fillId="33" borderId="29" xfId="0" applyFill="1" applyBorder="1" applyAlignment="1">
      <alignment/>
    </xf>
    <xf numFmtId="0" fontId="4" fillId="0" borderId="27" xfId="0" applyFont="1" applyFill="1" applyBorder="1" applyAlignment="1">
      <alignment horizontal="left" vertical="top" wrapText="1"/>
    </xf>
    <xf numFmtId="0" fontId="5" fillId="0" borderId="27" xfId="0" applyFont="1" applyFill="1" applyBorder="1" applyAlignment="1">
      <alignment horizontal="left"/>
    </xf>
    <xf numFmtId="0" fontId="1" fillId="0" borderId="27" xfId="0" applyFont="1" applyFill="1" applyBorder="1" applyAlignment="1">
      <alignment vertical="top" wrapText="1"/>
    </xf>
    <xf numFmtId="0" fontId="4" fillId="0" borderId="10" xfId="0" applyFont="1" applyFill="1" applyBorder="1" applyAlignment="1">
      <alignment horizontal="center"/>
    </xf>
    <xf numFmtId="2" fontId="4" fillId="0" borderId="27" xfId="0" applyNumberFormat="1" applyFont="1" applyBorder="1" applyAlignment="1">
      <alignment horizontal="left" vertical="center" wrapText="1"/>
    </xf>
    <xf numFmtId="0" fontId="4" fillId="35" borderId="27" xfId="0" applyFont="1" applyFill="1" applyBorder="1" applyAlignment="1">
      <alignment horizontal="left" wrapText="1"/>
    </xf>
    <xf numFmtId="2" fontId="4" fillId="35" borderId="10" xfId="0" applyNumberFormat="1" applyFont="1" applyFill="1" applyBorder="1" applyAlignment="1">
      <alignment horizontal="center"/>
    </xf>
    <xf numFmtId="165" fontId="1" fillId="35" borderId="10" xfId="0" applyNumberFormat="1" applyFont="1" applyFill="1" applyBorder="1" applyAlignment="1">
      <alignment horizontal="center"/>
    </xf>
    <xf numFmtId="0" fontId="2" fillId="35" borderId="28" xfId="0" applyFont="1" applyFill="1" applyBorder="1" applyAlignment="1">
      <alignment vertical="center" wrapText="1"/>
    </xf>
    <xf numFmtId="0" fontId="2" fillId="0" borderId="28" xfId="0" applyFont="1" applyBorder="1" applyAlignment="1">
      <alignment vertical="center" wrapText="1"/>
    </xf>
    <xf numFmtId="0" fontId="9" fillId="0" borderId="30" xfId="0" applyFont="1" applyBorder="1" applyAlignment="1">
      <alignment horizontal="center" vertical="center" wrapText="1"/>
    </xf>
    <xf numFmtId="0" fontId="4" fillId="0" borderId="27" xfId="0" applyFont="1" applyBorder="1" applyAlignment="1">
      <alignment vertical="top" wrapText="1"/>
    </xf>
    <xf numFmtId="164" fontId="1" fillId="0" borderId="10" xfId="0" applyNumberFormat="1" applyFont="1" applyBorder="1" applyAlignment="1">
      <alignment horizontal="center" wrapText="1"/>
    </xf>
    <xf numFmtId="0" fontId="1" fillId="35" borderId="10" xfId="0" applyFont="1" applyFill="1" applyBorder="1" applyAlignment="1">
      <alignment horizontal="center"/>
    </xf>
    <xf numFmtId="0" fontId="1" fillId="35" borderId="18" xfId="0" applyFont="1" applyFill="1" applyBorder="1" applyAlignment="1">
      <alignment/>
    </xf>
    <xf numFmtId="2" fontId="1" fillId="0" borderId="10" xfId="0" applyNumberFormat="1" applyFont="1" applyBorder="1" applyAlignment="1">
      <alignment horizontal="center" wrapText="1"/>
    </xf>
    <xf numFmtId="165" fontId="4" fillId="35" borderId="10" xfId="0" applyNumberFormat="1" applyFont="1" applyFill="1" applyBorder="1" applyAlignment="1">
      <alignment horizontal="center"/>
    </xf>
    <xf numFmtId="0" fontId="1" fillId="35" borderId="10" xfId="0" applyFont="1" applyFill="1" applyBorder="1" applyAlignment="1">
      <alignment horizontal="center" wrapText="1"/>
    </xf>
    <xf numFmtId="0" fontId="5" fillId="0" borderId="27" xfId="0" applyFont="1" applyBorder="1" applyAlignment="1">
      <alignment horizontal="left" vertical="top"/>
    </xf>
    <xf numFmtId="165" fontId="4" fillId="0" borderId="10" xfId="0" applyNumberFormat="1" applyFont="1" applyBorder="1" applyAlignment="1">
      <alignment horizontal="center"/>
    </xf>
    <xf numFmtId="0" fontId="4" fillId="0" borderId="27" xfId="0" applyFont="1" applyBorder="1" applyAlignment="1">
      <alignment/>
    </xf>
    <xf numFmtId="0" fontId="1" fillId="0" borderId="27" xfId="0" applyFont="1" applyBorder="1" applyAlignment="1">
      <alignment horizontal="left"/>
    </xf>
    <xf numFmtId="0" fontId="4" fillId="35" borderId="27" xfId="0" applyFont="1" applyFill="1" applyBorder="1" applyAlignment="1">
      <alignment vertical="top" wrapText="1"/>
    </xf>
    <xf numFmtId="0" fontId="9" fillId="35" borderId="28" xfId="0" applyFont="1" applyFill="1" applyBorder="1" applyAlignment="1">
      <alignment horizontal="center" vertical="center" wrapText="1"/>
    </xf>
    <xf numFmtId="0" fontId="10" fillId="0" borderId="28" xfId="0" applyFont="1" applyBorder="1" applyAlignment="1">
      <alignment horizontal="center" vertical="center" wrapText="1"/>
    </xf>
    <xf numFmtId="2" fontId="1" fillId="35" borderId="10" xfId="0" applyNumberFormat="1" applyFont="1" applyFill="1" applyBorder="1" applyAlignment="1">
      <alignment horizontal="center"/>
    </xf>
    <xf numFmtId="2" fontId="4" fillId="0" borderId="10" xfId="0" applyNumberFormat="1" applyFont="1" applyBorder="1" applyAlignment="1">
      <alignment horizontal="center"/>
    </xf>
    <xf numFmtId="0" fontId="5" fillId="0" borderId="27" xfId="0" applyFont="1" applyBorder="1" applyAlignment="1">
      <alignment horizontal="left" wrapText="1"/>
    </xf>
    <xf numFmtId="0" fontId="1" fillId="0" borderId="27" xfId="0" applyFont="1" applyFill="1" applyBorder="1" applyAlignment="1">
      <alignment horizontal="left"/>
    </xf>
    <xf numFmtId="169" fontId="4" fillId="0" borderId="27" xfId="0" applyNumberFormat="1" applyFont="1" applyBorder="1" applyAlignment="1">
      <alignment horizontal="left" vertical="top" wrapText="1"/>
    </xf>
    <xf numFmtId="0" fontId="5" fillId="0" borderId="27" xfId="0" applyFont="1" applyBorder="1" applyAlignment="1">
      <alignment vertical="top" wrapText="1"/>
    </xf>
    <xf numFmtId="0" fontId="11" fillId="0" borderId="18" xfId="0" applyFont="1" applyBorder="1" applyAlignment="1">
      <alignment horizontal="center" vertical="center" wrapText="1"/>
    </xf>
    <xf numFmtId="0" fontId="9" fillId="35" borderId="28" xfId="0" applyFont="1" applyFill="1" applyBorder="1" applyAlignment="1">
      <alignment vertical="center" wrapText="1"/>
    </xf>
    <xf numFmtId="0" fontId="4" fillId="0" borderId="27" xfId="0" applyFont="1" applyBorder="1" applyAlignment="1">
      <alignment horizontal="left" wrapText="1"/>
    </xf>
    <xf numFmtId="2" fontId="1" fillId="0" borderId="10" xfId="0" applyNumberFormat="1" applyFont="1" applyBorder="1" applyAlignment="1">
      <alignment horizontal="center"/>
    </xf>
    <xf numFmtId="2" fontId="1" fillId="0" borderId="10" xfId="0" applyNumberFormat="1" applyFont="1" applyBorder="1" applyAlignment="1">
      <alignment horizontal="center" vertical="center" wrapText="1"/>
    </xf>
    <xf numFmtId="0" fontId="4" fillId="0" borderId="27" xfId="0" applyFont="1" applyBorder="1" applyAlignment="1">
      <alignment wrapText="1"/>
    </xf>
    <xf numFmtId="0" fontId="9" fillId="0" borderId="28" xfId="0" applyFont="1" applyBorder="1" applyAlignment="1">
      <alignment vertical="center" wrapText="1"/>
    </xf>
    <xf numFmtId="0" fontId="4" fillId="0" borderId="27" xfId="0" applyFont="1" applyFill="1" applyBorder="1" applyAlignment="1">
      <alignment vertical="top" wrapText="1"/>
    </xf>
    <xf numFmtId="49" fontId="2" fillId="35" borderId="31" xfId="0" applyNumberFormat="1" applyFont="1" applyFill="1" applyBorder="1" applyAlignment="1">
      <alignment horizontal="center" vertical="center" wrapText="1"/>
    </xf>
    <xf numFmtId="0" fontId="5" fillId="0" borderId="27" xfId="0" applyFont="1" applyFill="1" applyBorder="1" applyAlignment="1">
      <alignment vertical="top" wrapText="1"/>
    </xf>
    <xf numFmtId="0" fontId="1" fillId="0" borderId="32" xfId="0" applyFont="1" applyFill="1" applyBorder="1" applyAlignment="1">
      <alignment vertical="top" wrapText="1"/>
    </xf>
    <xf numFmtId="0" fontId="4" fillId="35" borderId="33" xfId="0" applyFont="1" applyFill="1" applyBorder="1" applyAlignment="1">
      <alignment/>
    </xf>
    <xf numFmtId="2" fontId="4" fillId="35" borderId="34" xfId="0" applyNumberFormat="1" applyFont="1" applyFill="1" applyBorder="1" applyAlignment="1">
      <alignment horizontal="center"/>
    </xf>
    <xf numFmtId="165" fontId="1" fillId="35" borderId="34" xfId="0" applyNumberFormat="1" applyFont="1" applyFill="1" applyBorder="1" applyAlignment="1">
      <alignment horizontal="center"/>
    </xf>
    <xf numFmtId="0" fontId="2" fillId="35" borderId="35" xfId="0" applyFont="1" applyFill="1" applyBorder="1" applyAlignment="1">
      <alignment vertical="center" wrapText="1"/>
    </xf>
    <xf numFmtId="4" fontId="4" fillId="0" borderId="10" xfId="0" applyNumberFormat="1" applyFont="1" applyBorder="1" applyAlignment="1">
      <alignment horizontal="center"/>
    </xf>
    <xf numFmtId="4" fontId="1" fillId="0" borderId="10" xfId="0" applyNumberFormat="1" applyFont="1" applyBorder="1" applyAlignment="1">
      <alignment horizontal="center"/>
    </xf>
    <xf numFmtId="0" fontId="1" fillId="0" borderId="36" xfId="0" applyFont="1" applyFill="1" applyBorder="1" applyAlignment="1">
      <alignment vertical="top" wrapText="1"/>
    </xf>
    <xf numFmtId="165" fontId="1" fillId="0" borderId="24" xfId="0" applyNumberFormat="1" applyFont="1" applyBorder="1" applyAlignment="1">
      <alignment horizontal="center"/>
    </xf>
    <xf numFmtId="165" fontId="4" fillId="0" borderId="0" xfId="0" applyNumberFormat="1" applyFont="1" applyBorder="1" applyAlignment="1">
      <alignment horizontal="center"/>
    </xf>
    <xf numFmtId="0" fontId="4" fillId="0" borderId="0" xfId="0" applyFont="1" applyBorder="1" applyAlignment="1">
      <alignment horizontal="center"/>
    </xf>
    <xf numFmtId="2" fontId="1" fillId="0" borderId="13" xfId="0" applyNumberFormat="1" applyFont="1" applyBorder="1" applyAlignment="1">
      <alignment horizontal="center"/>
    </xf>
    <xf numFmtId="165" fontId="1" fillId="33" borderId="12" xfId="0" applyNumberFormat="1" applyFont="1" applyFill="1" applyBorder="1" applyAlignment="1">
      <alignment horizontal="center"/>
    </xf>
    <xf numFmtId="0" fontId="1" fillId="0" borderId="12" xfId="0" applyFont="1" applyFill="1" applyBorder="1" applyAlignment="1">
      <alignment horizontal="center"/>
    </xf>
    <xf numFmtId="165" fontId="1" fillId="33" borderId="15" xfId="0" applyNumberFormat="1" applyFont="1" applyFill="1" applyBorder="1" applyAlignment="1">
      <alignment horizontal="center"/>
    </xf>
    <xf numFmtId="0" fontId="4" fillId="36" borderId="10" xfId="0" applyFont="1" applyFill="1" applyBorder="1" applyAlignment="1">
      <alignment vertical="top" wrapText="1"/>
    </xf>
    <xf numFmtId="165" fontId="1" fillId="36" borderId="10" xfId="0" applyNumberFormat="1" applyFont="1" applyFill="1" applyBorder="1" applyAlignment="1">
      <alignment horizontal="center"/>
    </xf>
    <xf numFmtId="165" fontId="1" fillId="36" borderId="11" xfId="0" applyNumberFormat="1" applyFont="1" applyFill="1" applyBorder="1" applyAlignment="1">
      <alignment horizontal="center"/>
    </xf>
    <xf numFmtId="2" fontId="1" fillId="0" borderId="12" xfId="0" applyNumberFormat="1" applyFont="1" applyFill="1" applyBorder="1" applyAlignment="1">
      <alignment horizontal="center"/>
    </xf>
    <xf numFmtId="165" fontId="1" fillId="0" borderId="0" xfId="0" applyNumberFormat="1" applyFont="1" applyFill="1" applyBorder="1" applyAlignment="1">
      <alignment horizontal="center"/>
    </xf>
    <xf numFmtId="164" fontId="1" fillId="0" borderId="13" xfId="0" applyNumberFormat="1" applyFont="1" applyBorder="1" applyAlignment="1">
      <alignment horizontal="center"/>
    </xf>
    <xf numFmtId="0" fontId="1" fillId="0" borderId="0" xfId="0" applyFont="1" applyAlignment="1">
      <alignment horizontal="center" wrapText="1"/>
    </xf>
    <xf numFmtId="0" fontId="4" fillId="0" borderId="0" xfId="0" applyFont="1" applyAlignment="1">
      <alignment horizontal="center" wrapText="1"/>
    </xf>
    <xf numFmtId="0" fontId="15" fillId="0" borderId="0" xfId="0" applyFont="1" applyAlignment="1">
      <alignment/>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Border="1" applyAlignment="1">
      <alignment horizontal="left" vertical="center" wrapText="1"/>
    </xf>
    <xf numFmtId="0" fontId="1" fillId="0" borderId="13" xfId="0" applyFont="1" applyBorder="1" applyAlignment="1">
      <alignment horizontal="center" vertical="top"/>
    </xf>
    <xf numFmtId="0" fontId="1" fillId="0" borderId="15" xfId="0" applyFont="1" applyBorder="1" applyAlignment="1">
      <alignment horizontal="center" vertical="top"/>
    </xf>
    <xf numFmtId="0" fontId="4" fillId="37" borderId="37" xfId="0" applyFont="1" applyFill="1" applyBorder="1" applyAlignment="1">
      <alignment horizontal="left"/>
    </xf>
    <xf numFmtId="2" fontId="4" fillId="38" borderId="37" xfId="0" applyNumberFormat="1" applyFont="1" applyFill="1" applyBorder="1" applyAlignment="1">
      <alignment horizontal="center" vertical="center"/>
    </xf>
    <xf numFmtId="0" fontId="1" fillId="0" borderId="37" xfId="0" applyFont="1" applyFill="1" applyBorder="1" applyAlignment="1">
      <alignment horizontal="left" vertical="center" wrapText="1"/>
    </xf>
    <xf numFmtId="0" fontId="5" fillId="0" borderId="37" xfId="0" applyFont="1" applyBorder="1" applyAlignment="1">
      <alignment horizontal="left"/>
    </xf>
    <xf numFmtId="2" fontId="4" fillId="0" borderId="37" xfId="0" applyNumberFormat="1" applyFont="1" applyBorder="1" applyAlignment="1">
      <alignment horizontal="center" vertical="center"/>
    </xf>
    <xf numFmtId="2" fontId="1" fillId="0" borderId="37" xfId="0" applyNumberFormat="1" applyFont="1" applyBorder="1" applyAlignment="1">
      <alignment horizontal="center" vertical="center"/>
    </xf>
    <xf numFmtId="0" fontId="1" fillId="0" borderId="37" xfId="0" applyFont="1" applyBorder="1" applyAlignment="1">
      <alignment horizontal="left" vertical="center" wrapText="1"/>
    </xf>
    <xf numFmtId="0" fontId="1" fillId="0" borderId="37" xfId="0" applyFont="1" applyBorder="1" applyAlignment="1">
      <alignment vertical="top" wrapText="1"/>
    </xf>
    <xf numFmtId="0" fontId="4" fillId="0" borderId="37" xfId="0" applyFont="1" applyBorder="1" applyAlignment="1">
      <alignment horizontal="left" vertical="top" wrapText="1"/>
    </xf>
    <xf numFmtId="0" fontId="16" fillId="0" borderId="37" xfId="0" applyFont="1" applyBorder="1" applyAlignment="1">
      <alignment horizontal="left" vertical="center" wrapText="1"/>
    </xf>
    <xf numFmtId="2" fontId="4" fillId="0" borderId="37" xfId="0" applyNumberFormat="1" applyFont="1" applyFill="1" applyBorder="1" applyAlignment="1">
      <alignment horizontal="center" vertical="center"/>
    </xf>
    <xf numFmtId="0" fontId="1" fillId="0" borderId="37" xfId="0" applyFont="1" applyBorder="1" applyAlignment="1">
      <alignment horizontal="left" vertical="top" wrapText="1"/>
    </xf>
    <xf numFmtId="2" fontId="1" fillId="0" borderId="37" xfId="0" applyNumberFormat="1" applyFont="1" applyFill="1" applyBorder="1" applyAlignment="1">
      <alignment horizontal="center" vertical="center"/>
    </xf>
    <xf numFmtId="0" fontId="4" fillId="0" borderId="37" xfId="0" applyFont="1" applyFill="1" applyBorder="1" applyAlignment="1">
      <alignment horizontal="left" vertical="top" wrapText="1"/>
    </xf>
    <xf numFmtId="0" fontId="5" fillId="0" borderId="37" xfId="0" applyFont="1" applyFill="1" applyBorder="1" applyAlignment="1">
      <alignment horizontal="left"/>
    </xf>
    <xf numFmtId="0" fontId="1" fillId="0" borderId="37" xfId="0" applyFont="1" applyFill="1" applyBorder="1" applyAlignment="1">
      <alignment vertical="top" wrapText="1"/>
    </xf>
    <xf numFmtId="0" fontId="4" fillId="39" borderId="37" xfId="0" applyFont="1" applyFill="1" applyBorder="1" applyAlignment="1">
      <alignment horizontal="left" wrapText="1"/>
    </xf>
    <xf numFmtId="0" fontId="4" fillId="0" borderId="37" xfId="0" applyFont="1" applyBorder="1" applyAlignment="1">
      <alignment vertical="top" wrapText="1"/>
    </xf>
    <xf numFmtId="0" fontId="5" fillId="0" borderId="37" xfId="0" applyFont="1" applyBorder="1" applyAlignment="1">
      <alignment/>
    </xf>
    <xf numFmtId="0" fontId="1" fillId="0" borderId="37" xfId="0" applyFont="1" applyBorder="1" applyAlignment="1">
      <alignment horizontal="center"/>
    </xf>
    <xf numFmtId="2" fontId="1" fillId="0" borderId="37" xfId="0" applyNumberFormat="1" applyFont="1" applyBorder="1" applyAlignment="1">
      <alignment horizontal="center"/>
    </xf>
    <xf numFmtId="165" fontId="1" fillId="0" borderId="37" xfId="0" applyNumberFormat="1" applyFont="1" applyBorder="1" applyAlignment="1">
      <alignment horizontal="center"/>
    </xf>
    <xf numFmtId="2" fontId="1" fillId="0" borderId="37" xfId="0" applyNumberFormat="1" applyFont="1" applyBorder="1" applyAlignment="1">
      <alignment horizontal="right" vertical="center" wrapText="1"/>
    </xf>
    <xf numFmtId="0" fontId="4" fillId="0" borderId="37" xfId="0" applyFont="1" applyBorder="1" applyAlignment="1">
      <alignment/>
    </xf>
    <xf numFmtId="0" fontId="1" fillId="0" borderId="37" xfId="0" applyFont="1" applyBorder="1" applyAlignment="1">
      <alignment horizontal="left"/>
    </xf>
    <xf numFmtId="0" fontId="4" fillId="38" borderId="37" xfId="0" applyFont="1" applyFill="1" applyBorder="1" applyAlignment="1">
      <alignment vertical="top" wrapText="1"/>
    </xf>
    <xf numFmtId="0" fontId="1" fillId="0" borderId="37" xfId="0" applyFont="1" applyBorder="1" applyAlignment="1">
      <alignment vertical="center" wrapText="1"/>
    </xf>
    <xf numFmtId="0" fontId="4" fillId="38" borderId="37" xfId="0" applyFont="1" applyFill="1" applyBorder="1" applyAlignment="1">
      <alignment horizontal="left" wrapText="1"/>
    </xf>
    <xf numFmtId="0" fontId="1" fillId="0" borderId="37" xfId="0" applyFont="1" applyFill="1" applyBorder="1" applyAlignment="1">
      <alignment horizontal="left"/>
    </xf>
    <xf numFmtId="169" fontId="4" fillId="0" borderId="37" xfId="0" applyNumberFormat="1" applyFont="1" applyBorder="1" applyAlignment="1">
      <alignment horizontal="left" vertical="top" wrapText="1"/>
    </xf>
    <xf numFmtId="0" fontId="5" fillId="0" borderId="37" xfId="0" applyFont="1" applyBorder="1" applyAlignment="1">
      <alignment vertical="top" wrapText="1"/>
    </xf>
    <xf numFmtId="0" fontId="1" fillId="0" borderId="37" xfId="0" applyFont="1" applyFill="1" applyBorder="1" applyAlignment="1">
      <alignment vertical="center" wrapText="1"/>
    </xf>
    <xf numFmtId="2" fontId="4" fillId="39" borderId="37" xfId="0" applyNumberFormat="1" applyFont="1" applyFill="1" applyBorder="1" applyAlignment="1">
      <alignment horizontal="center" vertical="center"/>
    </xf>
    <xf numFmtId="0" fontId="4" fillId="0" borderId="37" xfId="0" applyFont="1" applyFill="1" applyBorder="1" applyAlignment="1">
      <alignment vertical="top" wrapText="1"/>
    </xf>
    <xf numFmtId="49" fontId="1" fillId="0" borderId="37"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0" fontId="4" fillId="39" borderId="37" xfId="0" applyFont="1" applyFill="1" applyBorder="1" applyAlignment="1">
      <alignment/>
    </xf>
    <xf numFmtId="2" fontId="1" fillId="0" borderId="37" xfId="0" applyNumberFormat="1" applyFont="1" applyBorder="1" applyAlignment="1">
      <alignment horizontal="right" vertical="top" wrapText="1"/>
    </xf>
    <xf numFmtId="2" fontId="4" fillId="38" borderId="37" xfId="0" applyNumberFormat="1" applyFont="1" applyFill="1" applyBorder="1" applyAlignment="1">
      <alignment horizontal="center" wrapText="1"/>
    </xf>
    <xf numFmtId="0" fontId="4" fillId="40" borderId="37" xfId="0" applyFont="1" applyFill="1" applyBorder="1" applyAlignment="1">
      <alignment horizontal="left" wrapText="1"/>
    </xf>
    <xf numFmtId="2" fontId="4" fillId="40" borderId="37" xfId="0" applyNumberFormat="1" applyFont="1" applyFill="1" applyBorder="1" applyAlignment="1">
      <alignment horizontal="center" vertical="center"/>
    </xf>
    <xf numFmtId="0" fontId="5" fillId="0" borderId="37" xfId="0" applyFont="1" applyFill="1" applyBorder="1" applyAlignment="1">
      <alignment horizontal="left"/>
    </xf>
    <xf numFmtId="2" fontId="4" fillId="0" borderId="37"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0" fontId="1" fillId="0" borderId="37" xfId="0" applyFont="1" applyFill="1" applyBorder="1" applyAlignment="1">
      <alignment vertical="top" wrapText="1"/>
    </xf>
    <xf numFmtId="0" fontId="4" fillId="0" borderId="37" xfId="0" applyFont="1" applyBorder="1" applyAlignment="1">
      <alignment horizontal="left" vertical="top" wrapText="1"/>
    </xf>
    <xf numFmtId="2" fontId="4" fillId="0" borderId="37" xfId="0" applyNumberFormat="1" applyFont="1" applyBorder="1" applyAlignment="1">
      <alignment horizontal="center" vertical="center"/>
    </xf>
    <xf numFmtId="0" fontId="5" fillId="0" borderId="37" xfId="0" applyFont="1" applyBorder="1" applyAlignment="1">
      <alignment horizontal="left"/>
    </xf>
    <xf numFmtId="2" fontId="1" fillId="0" borderId="37" xfId="0" applyNumberFormat="1" applyFont="1" applyBorder="1" applyAlignment="1">
      <alignment horizontal="center" vertical="center"/>
    </xf>
    <xf numFmtId="0" fontId="1" fillId="0" borderId="37" xfId="0" applyFont="1" applyBorder="1" applyAlignment="1">
      <alignment vertical="top" wrapText="1"/>
    </xf>
    <xf numFmtId="0" fontId="4" fillId="0" borderId="37" xfId="0" applyFont="1" applyFill="1" applyBorder="1" applyAlignment="1">
      <alignment horizontal="left" vertical="top" wrapText="1"/>
    </xf>
    <xf numFmtId="2" fontId="4" fillId="0" borderId="37" xfId="0" applyNumberFormat="1" applyFont="1" applyBorder="1" applyAlignment="1">
      <alignment horizontal="left" vertical="center" wrapText="1"/>
    </xf>
    <xf numFmtId="0" fontId="4" fillId="39" borderId="37" xfId="0" applyFont="1" applyFill="1" applyBorder="1" applyAlignment="1">
      <alignment horizontal="left" wrapText="1"/>
    </xf>
    <xf numFmtId="2" fontId="4" fillId="38" borderId="37" xfId="0" applyNumberFormat="1" applyFont="1" applyFill="1" applyBorder="1" applyAlignment="1">
      <alignment horizontal="center" vertical="center"/>
    </xf>
    <xf numFmtId="2" fontId="1" fillId="0" borderId="37" xfId="0" applyNumberFormat="1" applyFont="1" applyBorder="1" applyAlignment="1">
      <alignment horizontal="center" vertical="center" wrapText="1"/>
    </xf>
    <xf numFmtId="0" fontId="4" fillId="0" borderId="37" xfId="0" applyFont="1" applyBorder="1" applyAlignment="1">
      <alignment vertical="top" wrapText="1"/>
    </xf>
    <xf numFmtId="2" fontId="4" fillId="0" borderId="37" xfId="0" applyNumberFormat="1" applyFont="1" applyBorder="1" applyAlignment="1">
      <alignment horizontal="center" vertical="center" wrapText="1"/>
    </xf>
    <xf numFmtId="2" fontId="1" fillId="41" borderId="37" xfId="0" applyNumberFormat="1" applyFont="1" applyFill="1" applyBorder="1" applyAlignment="1">
      <alignment horizontal="center" vertical="center"/>
    </xf>
    <xf numFmtId="0" fontId="4" fillId="0" borderId="37" xfId="0" applyFont="1" applyBorder="1" applyAlignment="1">
      <alignment wrapText="1"/>
    </xf>
    <xf numFmtId="2" fontId="1" fillId="0" borderId="37" xfId="0" applyNumberFormat="1" applyFont="1" applyFill="1" applyBorder="1" applyAlignment="1">
      <alignment horizontal="center" vertical="center" wrapText="1"/>
    </xf>
    <xf numFmtId="0" fontId="4" fillId="0" borderId="37" xfId="0" applyFont="1" applyBorder="1" applyAlignment="1">
      <alignment horizontal="justify"/>
    </xf>
    <xf numFmtId="0" fontId="4" fillId="0" borderId="37" xfId="0" applyFont="1" applyBorder="1" applyAlignment="1">
      <alignment horizontal="left" vertical="center" wrapText="1"/>
    </xf>
    <xf numFmtId="0" fontId="4" fillId="0" borderId="37" xfId="0" applyFont="1" applyBorder="1" applyAlignment="1">
      <alignment horizontal="left" wrapText="1"/>
    </xf>
    <xf numFmtId="0" fontId="5" fillId="0" borderId="37" xfId="0" applyFont="1" applyBorder="1" applyAlignment="1">
      <alignment horizontal="left" vertical="top"/>
    </xf>
    <xf numFmtId="2" fontId="1" fillId="0" borderId="37" xfId="0" applyNumberFormat="1" applyFont="1" applyBorder="1" applyAlignment="1">
      <alignment horizontal="right" vertical="center" wrapText="1"/>
    </xf>
    <xf numFmtId="165" fontId="1" fillId="0" borderId="37" xfId="0" applyNumberFormat="1" applyFont="1" applyBorder="1" applyAlignment="1">
      <alignment horizontal="center" vertical="center"/>
    </xf>
    <xf numFmtId="0" fontId="5" fillId="0" borderId="37" xfId="0" applyFont="1" applyBorder="1" applyAlignment="1">
      <alignment/>
    </xf>
    <xf numFmtId="2" fontId="4" fillId="39" borderId="37" xfId="0" applyNumberFormat="1" applyFont="1" applyFill="1" applyBorder="1" applyAlignment="1">
      <alignment horizontal="center" vertical="center"/>
    </xf>
    <xf numFmtId="0" fontId="1" fillId="0" borderId="37" xfId="0" applyFont="1" applyBorder="1" applyAlignment="1">
      <alignment horizontal="center"/>
    </xf>
    <xf numFmtId="0" fontId="0" fillId="0" borderId="37" xfId="0" applyFont="1" applyBorder="1" applyAlignment="1">
      <alignment horizontal="right"/>
    </xf>
    <xf numFmtId="0" fontId="4" fillId="0" borderId="37" xfId="0" applyFont="1" applyBorder="1" applyAlignment="1">
      <alignment horizontal="center"/>
    </xf>
    <xf numFmtId="0" fontId="5" fillId="0" borderId="37" xfId="0" applyFont="1" applyBorder="1" applyAlignment="1">
      <alignment horizontal="left" wrapText="1"/>
    </xf>
    <xf numFmtId="0" fontId="4" fillId="38" borderId="37" xfId="0" applyFont="1" applyFill="1" applyBorder="1" applyAlignment="1">
      <alignment wrapText="1"/>
    </xf>
    <xf numFmtId="2" fontId="1" fillId="38" borderId="37" xfId="0" applyNumberFormat="1" applyFont="1" applyFill="1" applyBorder="1" applyAlignment="1">
      <alignment horizontal="center" vertical="center" wrapText="1"/>
    </xf>
    <xf numFmtId="2" fontId="1" fillId="0" borderId="37" xfId="0" applyNumberFormat="1" applyFont="1" applyFill="1" applyBorder="1" applyAlignment="1">
      <alignment horizontal="center" vertical="center" wrapText="1"/>
    </xf>
    <xf numFmtId="0" fontId="1" fillId="0" borderId="37" xfId="0" applyFont="1" applyBorder="1" applyAlignment="1">
      <alignment/>
    </xf>
    <xf numFmtId="0" fontId="4" fillId="0" borderId="37" xfId="0" applyFont="1" applyBorder="1" applyAlignment="1">
      <alignment wrapText="1"/>
    </xf>
    <xf numFmtId="0" fontId="4" fillId="0" borderId="37" xfId="0" applyFont="1" applyBorder="1" applyAlignment="1">
      <alignment/>
    </xf>
    <xf numFmtId="2" fontId="0" fillId="0" borderId="37" xfId="0" applyNumberFormat="1" applyFont="1" applyBorder="1" applyAlignment="1">
      <alignment horizontal="center" vertical="center"/>
    </xf>
    <xf numFmtId="0" fontId="1" fillId="0" borderId="37" xfId="0" applyFont="1" applyBorder="1" applyAlignment="1">
      <alignment horizontal="left"/>
    </xf>
    <xf numFmtId="2" fontId="1" fillId="0" borderId="37" xfId="0" applyNumberFormat="1" applyFont="1" applyBorder="1" applyAlignment="1">
      <alignment vertical="center"/>
    </xf>
    <xf numFmtId="165" fontId="1" fillId="38" borderId="37" xfId="0" applyNumberFormat="1" applyFont="1" applyFill="1" applyBorder="1" applyAlignment="1">
      <alignment horizontal="center"/>
    </xf>
    <xf numFmtId="165" fontId="1" fillId="0" borderId="37" xfId="0" applyNumberFormat="1" applyFont="1" applyFill="1" applyBorder="1" applyAlignment="1">
      <alignment horizontal="center"/>
    </xf>
    <xf numFmtId="165" fontId="1" fillId="0" borderId="37" xfId="0" applyNumberFormat="1" applyFont="1" applyBorder="1" applyAlignment="1">
      <alignment horizontal="center"/>
    </xf>
    <xf numFmtId="2" fontId="1" fillId="0" borderId="37" xfId="0" applyNumberFormat="1" applyFont="1" applyFill="1" applyBorder="1" applyAlignment="1">
      <alignment horizontal="center"/>
    </xf>
    <xf numFmtId="0" fontId="5" fillId="0" borderId="37" xfId="0" applyFont="1" applyBorder="1" applyAlignment="1">
      <alignment vertical="top" wrapText="1"/>
    </xf>
    <xf numFmtId="0" fontId="4" fillId="0" borderId="37" xfId="0" applyFont="1" applyFill="1" applyBorder="1" applyAlignment="1">
      <alignment wrapText="1"/>
    </xf>
    <xf numFmtId="0" fontId="4" fillId="39" borderId="37" xfId="0" applyFont="1" applyFill="1" applyBorder="1" applyAlignment="1">
      <alignment vertical="top" wrapText="1"/>
    </xf>
    <xf numFmtId="2" fontId="1" fillId="39" borderId="37" xfId="0" applyNumberFormat="1" applyFont="1" applyFill="1" applyBorder="1" applyAlignment="1">
      <alignment horizontal="center" vertical="center"/>
    </xf>
    <xf numFmtId="0" fontId="5" fillId="0" borderId="37" xfId="0" applyFont="1" applyFill="1" applyBorder="1" applyAlignment="1">
      <alignment vertical="top" wrapText="1"/>
    </xf>
    <xf numFmtId="0" fontId="4" fillId="40" borderId="37" xfId="0" applyFont="1" applyFill="1" applyBorder="1" applyAlignment="1">
      <alignment vertical="top" wrapText="1"/>
    </xf>
    <xf numFmtId="0" fontId="4" fillId="0" borderId="37" xfId="0" applyFont="1" applyFill="1" applyBorder="1" applyAlignment="1">
      <alignment vertical="top" wrapText="1"/>
    </xf>
    <xf numFmtId="165" fontId="4" fillId="0" borderId="37" xfId="0" applyNumberFormat="1" applyFont="1" applyFill="1" applyBorder="1" applyAlignment="1">
      <alignment horizontal="center" vertical="center"/>
    </xf>
    <xf numFmtId="165" fontId="1" fillId="0" borderId="37"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0" xfId="0" applyBorder="1" applyAlignment="1">
      <alignment/>
    </xf>
    <xf numFmtId="0" fontId="2" fillId="0" borderId="10" xfId="0" applyFont="1" applyBorder="1" applyAlignment="1">
      <alignment vertical="center" wrapText="1"/>
    </xf>
    <xf numFmtId="0" fontId="2" fillId="0" borderId="10" xfId="0" applyFont="1" applyBorder="1" applyAlignment="1">
      <alignment horizontal="center" vertical="top" wrapText="1"/>
    </xf>
    <xf numFmtId="0" fontId="6" fillId="0" borderId="10" xfId="0" applyFont="1" applyBorder="1" applyAlignment="1">
      <alignment horizontal="left" vertical="center" wrapText="1"/>
    </xf>
    <xf numFmtId="2" fontId="6" fillId="0" borderId="10" xfId="0" applyNumberFormat="1" applyFont="1" applyBorder="1" applyAlignment="1">
      <alignment horizontal="center" vertical="center" wrapText="1"/>
    </xf>
    <xf numFmtId="0" fontId="3" fillId="0" borderId="0" xfId="0" applyFont="1" applyBorder="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4" xfId="0" applyFont="1" applyBorder="1" applyAlignment="1">
      <alignment horizontal="center" vertical="top" wrapText="1"/>
    </xf>
    <xf numFmtId="0" fontId="3" fillId="0" borderId="38" xfId="0" applyFont="1" applyBorder="1" applyAlignment="1">
      <alignment horizontal="center" vertical="center"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7"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xf>
    <xf numFmtId="0" fontId="1" fillId="0" borderId="10" xfId="0" applyFont="1"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xf>
    <xf numFmtId="0" fontId="2" fillId="0" borderId="13"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1" fillId="0" borderId="18" xfId="0" applyFont="1" applyBorder="1" applyAlignment="1">
      <alignment/>
    </xf>
    <xf numFmtId="0" fontId="11" fillId="0" borderId="10" xfId="0" applyFont="1" applyBorder="1" applyAlignment="1">
      <alignment horizontal="center" vertical="center" wrapText="1"/>
    </xf>
    <xf numFmtId="0" fontId="11" fillId="0" borderId="29" xfId="0" applyFont="1" applyBorder="1" applyAlignment="1">
      <alignment horizontal="center" vertical="center" wrapText="1"/>
    </xf>
    <xf numFmtId="49" fontId="2" fillId="0" borderId="28" xfId="0" applyNumberFormat="1"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9" fillId="0" borderId="28" xfId="0" applyFont="1" applyFill="1" applyBorder="1" applyAlignment="1">
      <alignment horizontal="left" vertical="center" wrapText="1"/>
    </xf>
    <xf numFmtId="0" fontId="9" fillId="0" borderId="28" xfId="0" applyFont="1" applyFill="1" applyBorder="1" applyAlignment="1">
      <alignment horizontal="center" vertical="center" wrapText="1"/>
    </xf>
    <xf numFmtId="0" fontId="11"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left" vertical="center" wrapText="1"/>
    </xf>
    <xf numFmtId="0" fontId="6"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vertical="center" wrapText="1"/>
    </xf>
    <xf numFmtId="0" fontId="9" fillId="0" borderId="18" xfId="0" applyFont="1" applyBorder="1" applyAlignment="1">
      <alignment/>
    </xf>
    <xf numFmtId="0" fontId="1" fillId="0" borderId="41" xfId="0" applyFont="1" applyBorder="1" applyAlignment="1">
      <alignment horizontal="center"/>
    </xf>
    <xf numFmtId="0" fontId="2" fillId="0" borderId="28" xfId="0" applyFont="1" applyFill="1" applyBorder="1" applyAlignment="1">
      <alignment horizontal="center" vertical="center" wrapText="1"/>
    </xf>
    <xf numFmtId="0" fontId="1" fillId="0" borderId="42" xfId="0" applyFont="1" applyBorder="1" applyAlignment="1">
      <alignment horizontal="center"/>
    </xf>
    <xf numFmtId="2" fontId="2" fillId="0" borderId="2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0" fillId="0" borderId="29" xfId="0" applyBorder="1" applyAlignment="1">
      <alignment/>
    </xf>
    <xf numFmtId="0" fontId="9" fillId="0" borderId="28" xfId="0" applyNumberFormat="1" applyFont="1" applyBorder="1" applyAlignment="1">
      <alignment horizontal="center" vertical="center" wrapText="1"/>
    </xf>
    <xf numFmtId="0" fontId="4" fillId="0" borderId="18" xfId="0" applyFont="1" applyBorder="1" applyAlignment="1">
      <alignment horizontal="center" vertical="top"/>
    </xf>
    <xf numFmtId="0" fontId="4" fillId="0" borderId="43" xfId="0" applyFont="1" applyBorder="1" applyAlignment="1">
      <alignment horizontal="center" vertical="top" wrapText="1"/>
    </xf>
    <xf numFmtId="0" fontId="4" fillId="0" borderId="44" xfId="0" applyFont="1" applyBorder="1" applyAlignment="1">
      <alignment horizontal="center" vertical="top" wrapText="1"/>
    </xf>
    <xf numFmtId="0" fontId="4" fillId="0" borderId="23" xfId="0" applyFont="1" applyBorder="1" applyAlignment="1">
      <alignment horizontal="center" vertical="top"/>
    </xf>
    <xf numFmtId="0" fontId="4" fillId="0" borderId="45" xfId="0" applyFont="1" applyBorder="1" applyAlignment="1">
      <alignment horizontal="center" vertical="top" wrapText="1"/>
    </xf>
    <xf numFmtId="0" fontId="1" fillId="0" borderId="37" xfId="0" applyFont="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Border="1" applyAlignment="1">
      <alignment horizontal="left" vertical="center" wrapText="1"/>
    </xf>
    <xf numFmtId="0" fontId="1" fillId="0" borderId="37" xfId="0" applyFont="1" applyFill="1" applyBorder="1" applyAlignment="1">
      <alignment horizontal="left" vertical="center" wrapText="1"/>
    </xf>
    <xf numFmtId="0" fontId="16" fillId="0" borderId="37" xfId="0" applyFont="1" applyBorder="1" applyAlignment="1">
      <alignment horizontal="left" vertical="center" wrapText="1"/>
    </xf>
    <xf numFmtId="0" fontId="4" fillId="0" borderId="37" xfId="0" applyFont="1" applyBorder="1" applyAlignment="1">
      <alignment wrapText="1"/>
    </xf>
    <xf numFmtId="0" fontId="19" fillId="0" borderId="37" xfId="0" applyFont="1" applyBorder="1" applyAlignment="1">
      <alignment wrapText="1"/>
    </xf>
    <xf numFmtId="2" fontId="1" fillId="0" borderId="37" xfId="0" applyNumberFormat="1" applyFont="1" applyFill="1" applyBorder="1" applyAlignment="1">
      <alignment horizontal="center" vertical="center" wrapText="1"/>
    </xf>
    <xf numFmtId="0" fontId="4" fillId="0" borderId="37" xfId="0" applyFont="1" applyBorder="1" applyAlignment="1">
      <alignment horizontal="left" vertical="top" wrapText="1"/>
    </xf>
    <xf numFmtId="2" fontId="1" fillId="0" borderId="37" xfId="0" applyNumberFormat="1" applyFont="1" applyFill="1" applyBorder="1" applyAlignment="1">
      <alignment horizontal="center" vertical="center"/>
    </xf>
    <xf numFmtId="49" fontId="1" fillId="0" borderId="37" xfId="0" applyNumberFormat="1" applyFont="1" applyFill="1" applyBorder="1" applyAlignment="1">
      <alignment horizontal="left" vertical="center" wrapText="1"/>
    </xf>
    <xf numFmtId="0" fontId="15" fillId="0" borderId="37" xfId="0" applyFont="1" applyBorder="1" applyAlignment="1">
      <alignment horizontal="left" vertical="center" wrapText="1"/>
    </xf>
    <xf numFmtId="2" fontId="1" fillId="0" borderId="37"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37" xfId="0" applyFont="1" applyFill="1" applyBorder="1" applyAlignment="1">
      <alignment horizontal="center" wrapText="1"/>
    </xf>
    <xf numFmtId="0" fontId="1" fillId="0" borderId="37" xfId="0" applyFont="1" applyBorder="1" applyAlignment="1">
      <alignment horizontal="left" vertical="center" wrapText="1"/>
    </xf>
    <xf numFmtId="0" fontId="1" fillId="41" borderId="37" xfId="0" applyFont="1" applyFill="1" applyBorder="1" applyAlignment="1">
      <alignment horizontal="left" vertical="center" wrapText="1"/>
    </xf>
    <xf numFmtId="0" fontId="1" fillId="0" borderId="37" xfId="0" applyFont="1" applyBorder="1" applyAlignment="1">
      <alignment horizontal="left" vertical="top" wrapText="1"/>
    </xf>
    <xf numFmtId="0" fontId="4" fillId="42" borderId="37" xfId="0" applyFont="1" applyFill="1" applyBorder="1" applyAlignment="1">
      <alignment horizontal="center" vertical="center" wrapText="1"/>
    </xf>
    <xf numFmtId="0" fontId="15"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37" fillId="38" borderId="37" xfId="0" applyFont="1" applyFill="1" applyBorder="1" applyAlignment="1">
      <alignment wrapText="1"/>
    </xf>
    <xf numFmtId="0" fontId="38" fillId="0" borderId="37" xfId="0" applyFont="1" applyBorder="1" applyAlignment="1">
      <alignment/>
    </xf>
    <xf numFmtId="0" fontId="2" fillId="0" borderId="37" xfId="0" applyFont="1" applyBorder="1" applyAlignment="1">
      <alignment vertical="top" wrapText="1"/>
    </xf>
    <xf numFmtId="0" fontId="39" fillId="0" borderId="37" xfId="0" applyFont="1" applyBorder="1" applyAlignment="1">
      <alignment horizontal="left" vertical="top" wrapText="1"/>
    </xf>
    <xf numFmtId="0" fontId="40" fillId="0" borderId="37" xfId="0" applyFont="1" applyBorder="1" applyAlignment="1">
      <alignment horizontal="left"/>
    </xf>
    <xf numFmtId="0" fontId="9" fillId="0" borderId="37"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526"/>
  <sheetViews>
    <sheetView zoomScale="77" zoomScaleNormal="77" zoomScalePageLayoutView="0" workbookViewId="0" topLeftCell="A1">
      <selection activeCell="C330" sqref="C330"/>
    </sheetView>
  </sheetViews>
  <sheetFormatPr defaultColWidth="9.140625" defaultRowHeight="12.75"/>
  <cols>
    <col min="1" max="1" width="38.8515625" style="1" customWidth="1"/>
    <col min="2" max="2" width="11.7109375" style="2" customWidth="1"/>
    <col min="3" max="3" width="9.7109375" style="2" customWidth="1"/>
    <col min="4" max="4" width="11.28125" style="2" customWidth="1"/>
    <col min="5" max="5" width="11.140625" style="2" customWidth="1"/>
    <col min="6" max="6" width="12.00390625" style="2" customWidth="1"/>
    <col min="7" max="8" width="11.57421875" style="2" customWidth="1"/>
    <col min="9" max="9" width="38.28125" style="3" customWidth="1"/>
    <col min="10" max="16384" width="9.140625" style="1" customWidth="1"/>
  </cols>
  <sheetData>
    <row r="1" spans="1:9" ht="44.25" customHeight="1">
      <c r="A1" s="355" t="s">
        <v>169</v>
      </c>
      <c r="B1" s="355"/>
      <c r="C1" s="355"/>
      <c r="D1" s="355"/>
      <c r="E1" s="355"/>
      <c r="F1" s="355"/>
      <c r="G1" s="355"/>
      <c r="H1" s="355"/>
      <c r="I1" s="355"/>
    </row>
    <row r="2" spans="1:9" ht="9.75" customHeight="1">
      <c r="A2" s="4"/>
      <c r="B2" s="4"/>
      <c r="C2" s="4"/>
      <c r="D2" s="4"/>
      <c r="E2" s="4"/>
      <c r="F2" s="4"/>
      <c r="G2" s="4"/>
      <c r="H2" s="4"/>
      <c r="I2" s="4"/>
    </row>
    <row r="3" spans="1:9" ht="30" customHeight="1">
      <c r="A3" s="356" t="s">
        <v>170</v>
      </c>
      <c r="B3" s="356" t="s">
        <v>171</v>
      </c>
      <c r="C3" s="357" t="s">
        <v>172</v>
      </c>
      <c r="D3" s="357" t="s">
        <v>173</v>
      </c>
      <c r="E3" s="357"/>
      <c r="F3" s="6" t="s">
        <v>174</v>
      </c>
      <c r="G3" s="7" t="s">
        <v>175</v>
      </c>
      <c r="H3" s="5" t="s">
        <v>176</v>
      </c>
      <c r="I3" s="358" t="s">
        <v>177</v>
      </c>
    </row>
    <row r="4" spans="1:9" ht="25.5" customHeight="1">
      <c r="A4" s="356"/>
      <c r="B4" s="356"/>
      <c r="C4" s="357"/>
      <c r="D4" s="6" t="s">
        <v>178</v>
      </c>
      <c r="E4" s="6" t="s">
        <v>179</v>
      </c>
      <c r="F4" s="6" t="s">
        <v>179</v>
      </c>
      <c r="G4" s="6" t="s">
        <v>179</v>
      </c>
      <c r="H4" s="8" t="s">
        <v>179</v>
      </c>
      <c r="I4" s="358"/>
    </row>
    <row r="5" spans="1:9" ht="16.5" customHeight="1">
      <c r="A5" s="9" t="s">
        <v>180</v>
      </c>
      <c r="B5" s="10">
        <f>E5+F5+G5+H5</f>
        <v>65.55</v>
      </c>
      <c r="C5" s="10">
        <f aca="true" t="shared" si="0" ref="C5:H5">C7+C8+C9</f>
        <v>16.638</v>
      </c>
      <c r="D5" s="11">
        <f t="shared" si="0"/>
        <v>12.69</v>
      </c>
      <c r="E5" s="10">
        <f t="shared" si="0"/>
        <v>20.55</v>
      </c>
      <c r="F5" s="10">
        <f t="shared" si="0"/>
        <v>21.7</v>
      </c>
      <c r="G5" s="10">
        <f t="shared" si="0"/>
        <v>23.3</v>
      </c>
      <c r="H5" s="10">
        <f t="shared" si="0"/>
        <v>0</v>
      </c>
      <c r="I5" s="12"/>
    </row>
    <row r="6" spans="1:9" ht="16.5" customHeight="1">
      <c r="A6" s="13" t="s">
        <v>181</v>
      </c>
      <c r="B6" s="14"/>
      <c r="C6" s="15"/>
      <c r="D6" s="15"/>
      <c r="E6" s="15"/>
      <c r="F6" s="15"/>
      <c r="G6" s="15"/>
      <c r="H6" s="15"/>
      <c r="I6" s="345"/>
    </row>
    <row r="7" spans="1:9" ht="16.5" customHeight="1">
      <c r="A7" s="16" t="s">
        <v>182</v>
      </c>
      <c r="B7" s="17">
        <f>E7+F7+G7+H7</f>
        <v>22.6</v>
      </c>
      <c r="C7" s="18">
        <v>5.619</v>
      </c>
      <c r="D7" s="18">
        <v>5.1</v>
      </c>
      <c r="E7" s="18">
        <v>6.8</v>
      </c>
      <c r="F7" s="18">
        <v>7.4</v>
      </c>
      <c r="G7" s="18">
        <v>8.4</v>
      </c>
      <c r="H7" s="18"/>
      <c r="I7" s="345"/>
    </row>
    <row r="8" spans="1:9" ht="16.5" customHeight="1">
      <c r="A8" s="16" t="s">
        <v>183</v>
      </c>
      <c r="B8" s="17">
        <f>E8+F8+G8+H8</f>
        <v>39.45</v>
      </c>
      <c r="C8" s="18">
        <v>10.819</v>
      </c>
      <c r="D8" s="18">
        <v>7.06</v>
      </c>
      <c r="E8" s="18">
        <v>12.75</v>
      </c>
      <c r="F8" s="18">
        <v>13.1</v>
      </c>
      <c r="G8" s="18">
        <v>13.6</v>
      </c>
      <c r="H8" s="18"/>
      <c r="I8" s="345"/>
    </row>
    <row r="9" spans="1:9" ht="16.5" customHeight="1">
      <c r="A9" s="16" t="s">
        <v>184</v>
      </c>
      <c r="B9" s="17">
        <f>E9+F9+G9+H9</f>
        <v>3.5</v>
      </c>
      <c r="C9" s="18">
        <v>0.2</v>
      </c>
      <c r="D9" s="18">
        <v>0.53</v>
      </c>
      <c r="E9" s="18">
        <v>1</v>
      </c>
      <c r="F9" s="18">
        <v>1.2</v>
      </c>
      <c r="G9" s="18">
        <v>1.3</v>
      </c>
      <c r="H9" s="18"/>
      <c r="I9" s="345"/>
    </row>
    <row r="10" spans="1:9" ht="45.75" customHeight="1">
      <c r="A10" s="19" t="s">
        <v>185</v>
      </c>
      <c r="B10" s="20">
        <f>E10+F10+G10+H10</f>
        <v>0.4</v>
      </c>
      <c r="C10" s="15">
        <f aca="true" t="shared" si="1" ref="C10:H10">C12</f>
        <v>0.129</v>
      </c>
      <c r="D10" s="15">
        <f t="shared" si="1"/>
        <v>0.08</v>
      </c>
      <c r="E10" s="15">
        <f t="shared" si="1"/>
        <v>0.1</v>
      </c>
      <c r="F10" s="15">
        <f t="shared" si="1"/>
        <v>0.1</v>
      </c>
      <c r="G10" s="15">
        <f t="shared" si="1"/>
        <v>0.1</v>
      </c>
      <c r="H10" s="15">
        <f t="shared" si="1"/>
        <v>0.1</v>
      </c>
      <c r="I10" s="341" t="s">
        <v>186</v>
      </c>
    </row>
    <row r="11" spans="1:9" ht="16.5" customHeight="1">
      <c r="A11" s="13" t="s">
        <v>181</v>
      </c>
      <c r="B11" s="22"/>
      <c r="C11" s="15"/>
      <c r="D11" s="15"/>
      <c r="E11" s="15"/>
      <c r="F11" s="15"/>
      <c r="G11" s="15"/>
      <c r="H11" s="15"/>
      <c r="I11" s="341"/>
    </row>
    <row r="12" spans="1:9" ht="179.25" customHeight="1">
      <c r="A12" s="16" t="s">
        <v>183</v>
      </c>
      <c r="B12" s="20">
        <f>E12+F12+G12+H12</f>
        <v>0.4</v>
      </c>
      <c r="C12" s="15">
        <v>0.129</v>
      </c>
      <c r="D12" s="15">
        <v>0.08</v>
      </c>
      <c r="E12" s="15">
        <v>0.1</v>
      </c>
      <c r="F12" s="15">
        <v>0.1</v>
      </c>
      <c r="G12" s="15">
        <v>0.1</v>
      </c>
      <c r="H12" s="15">
        <v>0.1</v>
      </c>
      <c r="I12" s="341"/>
    </row>
    <row r="13" spans="1:9" ht="80.25" customHeight="1">
      <c r="A13" s="19" t="s">
        <v>187</v>
      </c>
      <c r="B13" s="23">
        <f>E13+F13+G13+H13</f>
        <v>20.3</v>
      </c>
      <c r="C13" s="24">
        <f aca="true" t="shared" si="2" ref="C13:H13">C15+C16+C17</f>
        <v>6.1</v>
      </c>
      <c r="D13" s="24">
        <f t="shared" si="2"/>
        <v>3.5300000000000002</v>
      </c>
      <c r="E13" s="24">
        <f t="shared" si="2"/>
        <v>5.8999999999999995</v>
      </c>
      <c r="F13" s="24">
        <f t="shared" si="2"/>
        <v>6.7</v>
      </c>
      <c r="G13" s="24">
        <f t="shared" si="2"/>
        <v>7.7</v>
      </c>
      <c r="H13" s="24">
        <f t="shared" si="2"/>
        <v>0</v>
      </c>
      <c r="I13" s="352" t="s">
        <v>189</v>
      </c>
    </row>
    <row r="14" spans="1:9" ht="16.5" customHeight="1">
      <c r="A14" s="13" t="s">
        <v>181</v>
      </c>
      <c r="B14" s="25"/>
      <c r="C14" s="24"/>
      <c r="D14" s="24"/>
      <c r="E14" s="24"/>
      <c r="F14" s="24"/>
      <c r="G14" s="24"/>
      <c r="H14" s="24"/>
      <c r="I14" s="352"/>
    </row>
    <row r="15" spans="1:9" ht="16.5" customHeight="1">
      <c r="A15" s="16" t="s">
        <v>182</v>
      </c>
      <c r="B15" s="23">
        <f>E15+F15+G15+H15</f>
        <v>12.5</v>
      </c>
      <c r="C15" s="24">
        <v>4.1</v>
      </c>
      <c r="D15" s="24">
        <v>2.68</v>
      </c>
      <c r="E15" s="24">
        <v>3.5</v>
      </c>
      <c r="F15" s="24">
        <v>4</v>
      </c>
      <c r="G15" s="24">
        <v>5</v>
      </c>
      <c r="H15" s="24"/>
      <c r="I15" s="352"/>
    </row>
    <row r="16" spans="1:9" ht="16.5" customHeight="1">
      <c r="A16" s="16" t="s">
        <v>183</v>
      </c>
      <c r="B16" s="23">
        <f>E16+F16+G16+H16</f>
        <v>5.8</v>
      </c>
      <c r="C16" s="24">
        <v>1.8</v>
      </c>
      <c r="D16" s="24">
        <v>0.32</v>
      </c>
      <c r="E16" s="24">
        <v>1.8</v>
      </c>
      <c r="F16" s="24">
        <v>2</v>
      </c>
      <c r="G16" s="24">
        <v>2</v>
      </c>
      <c r="H16" s="24"/>
      <c r="I16" s="352"/>
    </row>
    <row r="17" spans="1:9" ht="255.75" customHeight="1">
      <c r="A17" s="16" t="s">
        <v>190</v>
      </c>
      <c r="B17" s="20">
        <f>E17+F17+G17+H17</f>
        <v>1.9999999999999998</v>
      </c>
      <c r="C17" s="15">
        <v>0.2</v>
      </c>
      <c r="D17" s="15">
        <v>0.53</v>
      </c>
      <c r="E17" s="15">
        <v>0.6</v>
      </c>
      <c r="F17" s="15">
        <v>0.7</v>
      </c>
      <c r="G17" s="15">
        <v>0.7</v>
      </c>
      <c r="H17" s="15"/>
      <c r="I17" s="352"/>
    </row>
    <row r="18" spans="1:9" ht="35.25" customHeight="1">
      <c r="A18" s="19" t="s">
        <v>191</v>
      </c>
      <c r="B18" s="23">
        <f>E18+F18+G18+H18</f>
        <v>6.8</v>
      </c>
      <c r="C18" s="24">
        <f aca="true" t="shared" si="3" ref="C18:H18">C20+C21</f>
        <v>1.08</v>
      </c>
      <c r="D18" s="24">
        <f t="shared" si="3"/>
        <v>1.21</v>
      </c>
      <c r="E18" s="24">
        <f t="shared" si="3"/>
        <v>1.7</v>
      </c>
      <c r="F18" s="24">
        <f t="shared" si="3"/>
        <v>1.7</v>
      </c>
      <c r="G18" s="24">
        <f t="shared" si="3"/>
        <v>1.7</v>
      </c>
      <c r="H18" s="24">
        <f t="shared" si="3"/>
        <v>1.7</v>
      </c>
      <c r="I18" s="341" t="s">
        <v>390</v>
      </c>
    </row>
    <row r="19" spans="1:9" ht="16.5" customHeight="1">
      <c r="A19" s="13" t="s">
        <v>181</v>
      </c>
      <c r="B19" s="25"/>
      <c r="C19" s="24"/>
      <c r="D19" s="24"/>
      <c r="E19" s="24"/>
      <c r="F19" s="24"/>
      <c r="G19" s="24"/>
      <c r="H19" s="24"/>
      <c r="I19" s="341"/>
    </row>
    <row r="20" spans="1:9" ht="16.5" customHeight="1">
      <c r="A20" s="16" t="s">
        <v>183</v>
      </c>
      <c r="B20" s="23">
        <f>E20+F20+G20+H20</f>
        <v>4</v>
      </c>
      <c r="C20" s="24">
        <v>0.82</v>
      </c>
      <c r="D20" s="24">
        <v>0.89</v>
      </c>
      <c r="E20" s="24">
        <v>1</v>
      </c>
      <c r="F20" s="24">
        <v>1</v>
      </c>
      <c r="G20" s="24">
        <v>1</v>
      </c>
      <c r="H20" s="24">
        <v>1</v>
      </c>
      <c r="I20" s="341"/>
    </row>
    <row r="21" spans="1:9" ht="34.5" customHeight="1">
      <c r="A21" s="16" t="s">
        <v>182</v>
      </c>
      <c r="B21" s="23">
        <f>E21+F21+G21+H21</f>
        <v>2.8</v>
      </c>
      <c r="C21" s="24">
        <v>0.26</v>
      </c>
      <c r="D21" s="24">
        <v>0.32</v>
      </c>
      <c r="E21" s="24">
        <v>0.7</v>
      </c>
      <c r="F21" s="24">
        <v>0.7</v>
      </c>
      <c r="G21" s="24">
        <v>0.7</v>
      </c>
      <c r="H21" s="24">
        <v>0.7</v>
      </c>
      <c r="I21" s="341"/>
    </row>
    <row r="22" spans="1:9" ht="81.75" customHeight="1">
      <c r="A22" s="19" t="s">
        <v>391</v>
      </c>
      <c r="B22" s="20">
        <f>E22+F22+G22+H22</f>
        <v>11</v>
      </c>
      <c r="C22" s="14">
        <f aca="true" t="shared" si="4" ref="C22:H22">C24</f>
        <v>3.5</v>
      </c>
      <c r="D22" s="14">
        <f t="shared" si="4"/>
        <v>1.3</v>
      </c>
      <c r="E22" s="14">
        <f t="shared" si="4"/>
        <v>3.5</v>
      </c>
      <c r="F22" s="14">
        <f t="shared" si="4"/>
        <v>3.5</v>
      </c>
      <c r="G22" s="14">
        <f t="shared" si="4"/>
        <v>4</v>
      </c>
      <c r="H22" s="14">
        <f t="shared" si="4"/>
        <v>0</v>
      </c>
      <c r="I22" s="341" t="s">
        <v>392</v>
      </c>
    </row>
    <row r="23" spans="1:9" ht="16.5" customHeight="1">
      <c r="A23" s="13" t="s">
        <v>181</v>
      </c>
      <c r="B23" s="20"/>
      <c r="C23" s="14"/>
      <c r="D23" s="14"/>
      <c r="E23" s="14"/>
      <c r="F23" s="14"/>
      <c r="G23" s="14"/>
      <c r="H23" s="14"/>
      <c r="I23" s="341"/>
    </row>
    <row r="24" spans="1:9" ht="183.75" customHeight="1">
      <c r="A24" s="16" t="s">
        <v>183</v>
      </c>
      <c r="B24" s="20">
        <f>E24+F24+G24+H24</f>
        <v>11</v>
      </c>
      <c r="C24" s="14">
        <v>3.5</v>
      </c>
      <c r="D24" s="14">
        <v>1.3</v>
      </c>
      <c r="E24" s="14">
        <v>3.5</v>
      </c>
      <c r="F24" s="14">
        <v>3.5</v>
      </c>
      <c r="G24" s="14">
        <v>4</v>
      </c>
      <c r="H24" s="14"/>
      <c r="I24" s="341"/>
    </row>
    <row r="25" spans="1:9" ht="90.75" customHeight="1">
      <c r="A25" s="19" t="s">
        <v>393</v>
      </c>
      <c r="B25" s="20">
        <f>E25+F25+G25+H25</f>
        <v>11.2</v>
      </c>
      <c r="C25" s="18">
        <f aca="true" t="shared" si="5" ref="C25:H25">C27+C28</f>
        <v>2.559</v>
      </c>
      <c r="D25" s="18">
        <f t="shared" si="5"/>
        <v>2.67</v>
      </c>
      <c r="E25" s="18">
        <f t="shared" si="5"/>
        <v>2.8</v>
      </c>
      <c r="F25" s="18">
        <f t="shared" si="5"/>
        <v>2.8</v>
      </c>
      <c r="G25" s="18">
        <f t="shared" si="5"/>
        <v>2.8</v>
      </c>
      <c r="H25" s="18">
        <f t="shared" si="5"/>
        <v>2.8</v>
      </c>
      <c r="I25" s="348" t="s">
        <v>394</v>
      </c>
    </row>
    <row r="26" spans="1:9" ht="16.5" customHeight="1">
      <c r="A26" s="13" t="s">
        <v>181</v>
      </c>
      <c r="B26" s="20"/>
      <c r="C26" s="15"/>
      <c r="D26" s="15"/>
      <c r="E26" s="15"/>
      <c r="F26" s="15"/>
      <c r="G26" s="15"/>
      <c r="H26" s="15"/>
      <c r="I26" s="348"/>
    </row>
    <row r="27" spans="1:9" ht="16.5" customHeight="1">
      <c r="A27" s="16" t="s">
        <v>183</v>
      </c>
      <c r="B27" s="20">
        <f>E27+F27+G27+H27</f>
        <v>6</v>
      </c>
      <c r="C27" s="15">
        <v>1.3</v>
      </c>
      <c r="D27" s="15">
        <v>1.72</v>
      </c>
      <c r="E27" s="15">
        <v>1.5</v>
      </c>
      <c r="F27" s="15">
        <v>1.5</v>
      </c>
      <c r="G27" s="14">
        <v>1.5</v>
      </c>
      <c r="H27" s="14">
        <v>1.5</v>
      </c>
      <c r="I27" s="348"/>
    </row>
    <row r="28" spans="1:9" ht="186.75" customHeight="1">
      <c r="A28" s="16" t="s">
        <v>182</v>
      </c>
      <c r="B28" s="20">
        <f>E28+F28+G28+H28</f>
        <v>5.2</v>
      </c>
      <c r="C28" s="15">
        <v>1.259</v>
      </c>
      <c r="D28" s="15">
        <v>0.95</v>
      </c>
      <c r="E28" s="15">
        <v>1.3</v>
      </c>
      <c r="F28" s="15">
        <v>1.3</v>
      </c>
      <c r="G28" s="15">
        <v>1.3</v>
      </c>
      <c r="H28" s="15">
        <v>1.3</v>
      </c>
      <c r="I28" s="348"/>
    </row>
    <row r="29" spans="1:9" ht="31.5" customHeight="1">
      <c r="A29" s="16" t="s">
        <v>395</v>
      </c>
      <c r="B29" s="20">
        <f>E29+F29+G29+H29</f>
        <v>0</v>
      </c>
      <c r="C29" s="24">
        <f aca="true" t="shared" si="6" ref="C29:H29">C31</f>
        <v>0.7</v>
      </c>
      <c r="D29" s="24">
        <f t="shared" si="6"/>
        <v>0</v>
      </c>
      <c r="E29" s="24">
        <f t="shared" si="6"/>
        <v>0</v>
      </c>
      <c r="F29" s="24">
        <f t="shared" si="6"/>
        <v>0</v>
      </c>
      <c r="G29" s="24">
        <f t="shared" si="6"/>
        <v>0</v>
      </c>
      <c r="H29" s="24">
        <f t="shared" si="6"/>
        <v>0</v>
      </c>
      <c r="I29" s="341" t="s">
        <v>396</v>
      </c>
    </row>
    <row r="30" spans="1:9" ht="16.5" customHeight="1">
      <c r="A30" s="13" t="s">
        <v>181</v>
      </c>
      <c r="B30" s="20"/>
      <c r="C30" s="15"/>
      <c r="D30" s="15"/>
      <c r="E30" s="15"/>
      <c r="F30" s="15"/>
      <c r="G30" s="15"/>
      <c r="H30" s="15"/>
      <c r="I30" s="341"/>
    </row>
    <row r="31" spans="1:9" ht="16.5" customHeight="1">
      <c r="A31" s="16" t="s">
        <v>183</v>
      </c>
      <c r="B31" s="20">
        <f>E31+F31+G31+H31</f>
        <v>0</v>
      </c>
      <c r="C31" s="24">
        <v>0.7</v>
      </c>
      <c r="D31" s="24">
        <v>0</v>
      </c>
      <c r="E31" s="24">
        <v>0</v>
      </c>
      <c r="F31" s="24">
        <v>0</v>
      </c>
      <c r="G31" s="24">
        <v>0</v>
      </c>
      <c r="H31" s="24">
        <v>0</v>
      </c>
      <c r="I31" s="341"/>
    </row>
    <row r="32" spans="1:9" ht="96.75" customHeight="1">
      <c r="A32" s="19" t="s">
        <v>397</v>
      </c>
      <c r="B32" s="20">
        <f>E32+F32+G32+H32</f>
        <v>20.5</v>
      </c>
      <c r="C32" s="14">
        <f aca="true" t="shared" si="7" ref="C32:H32">C34+C35+C36</f>
        <v>3.2</v>
      </c>
      <c r="D32" s="14">
        <f t="shared" si="7"/>
        <v>4</v>
      </c>
      <c r="E32" s="14">
        <f t="shared" si="7"/>
        <v>6.6000000000000005</v>
      </c>
      <c r="F32" s="14">
        <f t="shared" si="7"/>
        <v>6.9</v>
      </c>
      <c r="G32" s="14">
        <f t="shared" si="7"/>
        <v>7</v>
      </c>
      <c r="H32" s="14">
        <f t="shared" si="7"/>
        <v>0</v>
      </c>
      <c r="I32" s="353" t="s">
        <v>398</v>
      </c>
    </row>
    <row r="33" spans="1:9" ht="16.5" customHeight="1">
      <c r="A33" s="13" t="s">
        <v>181</v>
      </c>
      <c r="B33" s="22"/>
      <c r="C33" s="15"/>
      <c r="D33" s="15"/>
      <c r="E33" s="15"/>
      <c r="F33" s="15"/>
      <c r="G33" s="15"/>
      <c r="H33" s="15"/>
      <c r="I33" s="353"/>
    </row>
    <row r="34" spans="1:9" ht="16.5" customHeight="1">
      <c r="A34" s="16" t="s">
        <v>183</v>
      </c>
      <c r="B34" s="20">
        <f aca="true" t="shared" si="8" ref="B34:B51">E34+F34+G34+H34</f>
        <v>14.9</v>
      </c>
      <c r="C34" s="14">
        <v>3.2</v>
      </c>
      <c r="D34" s="14">
        <v>2.8</v>
      </c>
      <c r="E34" s="14">
        <v>4.9</v>
      </c>
      <c r="F34" s="14">
        <v>5</v>
      </c>
      <c r="G34" s="14">
        <v>5</v>
      </c>
      <c r="H34" s="14"/>
      <c r="I34" s="353"/>
    </row>
    <row r="35" spans="1:9" ht="16.5" customHeight="1">
      <c r="A35" s="16" t="s">
        <v>182</v>
      </c>
      <c r="B35" s="20">
        <f t="shared" si="8"/>
        <v>4.1</v>
      </c>
      <c r="C35" s="15"/>
      <c r="D35" s="15">
        <v>1.2</v>
      </c>
      <c r="E35" s="15">
        <v>1.3</v>
      </c>
      <c r="F35" s="15">
        <v>1.4</v>
      </c>
      <c r="G35" s="15">
        <v>1.4</v>
      </c>
      <c r="H35" s="15"/>
      <c r="I35" s="353"/>
    </row>
    <row r="36" spans="1:9" ht="228" customHeight="1">
      <c r="A36" s="16" t="s">
        <v>190</v>
      </c>
      <c r="B36" s="20">
        <f t="shared" si="8"/>
        <v>1.5</v>
      </c>
      <c r="C36" s="15"/>
      <c r="D36" s="15"/>
      <c r="E36" s="15">
        <v>0.4</v>
      </c>
      <c r="F36" s="15">
        <v>0.5</v>
      </c>
      <c r="G36" s="15">
        <v>0.6</v>
      </c>
      <c r="H36" s="15"/>
      <c r="I36" s="353"/>
    </row>
    <row r="37" spans="1:9" ht="16.5" customHeight="1">
      <c r="A37" s="27" t="s">
        <v>399</v>
      </c>
      <c r="B37" s="11">
        <f t="shared" si="8"/>
        <v>123.4</v>
      </c>
      <c r="C37" s="11">
        <f aca="true" t="shared" si="9" ref="C37:H37">C39+C40+C41+C42</f>
        <v>22.561999999999998</v>
      </c>
      <c r="D37" s="11">
        <f t="shared" si="9"/>
        <v>19.509999999999998</v>
      </c>
      <c r="E37" s="11">
        <f t="shared" si="9"/>
        <v>27.88</v>
      </c>
      <c r="F37" s="11">
        <f t="shared" si="9"/>
        <v>32.04</v>
      </c>
      <c r="G37" s="11">
        <f t="shared" si="9"/>
        <v>32.989999999999995</v>
      </c>
      <c r="H37" s="11">
        <f t="shared" si="9"/>
        <v>30.490000000000002</v>
      </c>
      <c r="I37" s="12"/>
    </row>
    <row r="38" spans="1:9" ht="16.5" customHeight="1">
      <c r="A38" s="13" t="s">
        <v>181</v>
      </c>
      <c r="B38" s="17">
        <f t="shared" si="8"/>
        <v>0</v>
      </c>
      <c r="C38" s="28"/>
      <c r="D38" s="28"/>
      <c r="E38" s="29"/>
      <c r="F38" s="28"/>
      <c r="G38" s="28"/>
      <c r="H38" s="28"/>
      <c r="I38" s="345"/>
    </row>
    <row r="39" spans="1:9" ht="16.5" customHeight="1">
      <c r="A39" s="16" t="s">
        <v>400</v>
      </c>
      <c r="B39" s="17">
        <f t="shared" si="8"/>
        <v>8.5</v>
      </c>
      <c r="C39" s="18">
        <v>0</v>
      </c>
      <c r="D39" s="30">
        <v>0.97</v>
      </c>
      <c r="E39" s="18">
        <v>2.04</v>
      </c>
      <c r="F39" s="31">
        <v>2.14</v>
      </c>
      <c r="G39" s="18">
        <v>2.16</v>
      </c>
      <c r="H39" s="18">
        <v>2.16</v>
      </c>
      <c r="I39" s="345"/>
    </row>
    <row r="40" spans="1:9" ht="16.5" customHeight="1">
      <c r="A40" s="16" t="s">
        <v>182</v>
      </c>
      <c r="B40" s="17">
        <f t="shared" si="8"/>
        <v>1.01</v>
      </c>
      <c r="C40" s="18">
        <v>0</v>
      </c>
      <c r="D40" s="30">
        <v>0</v>
      </c>
      <c r="E40" s="18">
        <v>0.24</v>
      </c>
      <c r="F40" s="31">
        <v>0.25</v>
      </c>
      <c r="G40" s="18">
        <v>0.26</v>
      </c>
      <c r="H40" s="18">
        <v>0.26</v>
      </c>
      <c r="I40" s="345"/>
    </row>
    <row r="41" spans="1:9" ht="16.5" customHeight="1">
      <c r="A41" s="16" t="s">
        <v>183</v>
      </c>
      <c r="B41" s="17">
        <f t="shared" si="8"/>
        <v>52.07000000000001</v>
      </c>
      <c r="C41" s="18">
        <v>9.03</v>
      </c>
      <c r="D41" s="30">
        <v>8.69</v>
      </c>
      <c r="E41" s="18">
        <v>10.9</v>
      </c>
      <c r="F41" s="31">
        <v>14.49</v>
      </c>
      <c r="G41" s="18">
        <v>14.59</v>
      </c>
      <c r="H41" s="18">
        <v>12.09</v>
      </c>
      <c r="I41" s="345"/>
    </row>
    <row r="42" spans="1:9" ht="16.5" customHeight="1">
      <c r="A42" s="16" t="s">
        <v>184</v>
      </c>
      <c r="B42" s="17">
        <f t="shared" si="8"/>
        <v>61.82000000000001</v>
      </c>
      <c r="C42" s="18">
        <v>13.532</v>
      </c>
      <c r="D42" s="30">
        <v>9.85</v>
      </c>
      <c r="E42" s="18">
        <v>14.7</v>
      </c>
      <c r="F42" s="31">
        <v>15.16</v>
      </c>
      <c r="G42" s="18">
        <v>15.98</v>
      </c>
      <c r="H42" s="18">
        <v>15.98</v>
      </c>
      <c r="I42" s="345"/>
    </row>
    <row r="43" spans="1:9" ht="49.5" customHeight="1">
      <c r="A43" s="19" t="s">
        <v>401</v>
      </c>
      <c r="B43" s="20">
        <f t="shared" si="8"/>
        <v>9.03</v>
      </c>
      <c r="C43" s="15">
        <f>C45+C46</f>
        <v>1.053</v>
      </c>
      <c r="D43" s="15">
        <f>D45</f>
        <v>3.02</v>
      </c>
      <c r="E43" s="32">
        <f>E45+E46</f>
        <v>3.26</v>
      </c>
      <c r="F43" s="15">
        <f>F45+F46</f>
        <v>2.75</v>
      </c>
      <c r="G43" s="15">
        <f>G45+G46</f>
        <v>2.76</v>
      </c>
      <c r="H43" s="15">
        <f>H45+H46</f>
        <v>0.26</v>
      </c>
      <c r="I43" s="348" t="s">
        <v>402</v>
      </c>
    </row>
    <row r="44" spans="1:9" ht="16.5" customHeight="1">
      <c r="A44" s="13" t="s">
        <v>181</v>
      </c>
      <c r="B44" s="20">
        <f t="shared" si="8"/>
        <v>0</v>
      </c>
      <c r="C44" s="15"/>
      <c r="D44" s="15"/>
      <c r="E44" s="15"/>
      <c r="F44" s="15"/>
      <c r="G44" s="15"/>
      <c r="H44" s="15"/>
      <c r="I44" s="348"/>
    </row>
    <row r="45" spans="1:9" ht="16.5" customHeight="1">
      <c r="A45" s="16" t="s">
        <v>183</v>
      </c>
      <c r="B45" s="20">
        <f t="shared" si="8"/>
        <v>8.02</v>
      </c>
      <c r="C45" s="15">
        <v>1.01</v>
      </c>
      <c r="D45" s="15">
        <v>3.02</v>
      </c>
      <c r="E45" s="15">
        <v>3.02</v>
      </c>
      <c r="F45" s="15">
        <v>2.5</v>
      </c>
      <c r="G45" s="15">
        <v>2.5</v>
      </c>
      <c r="H45" s="15"/>
      <c r="I45" s="348"/>
    </row>
    <row r="46" spans="1:9" ht="144.75" customHeight="1">
      <c r="A46" s="16" t="s">
        <v>190</v>
      </c>
      <c r="B46" s="20">
        <f t="shared" si="8"/>
        <v>1.01</v>
      </c>
      <c r="C46" s="15">
        <v>0.043</v>
      </c>
      <c r="D46" s="15"/>
      <c r="E46" s="15">
        <v>0.24</v>
      </c>
      <c r="F46" s="15">
        <v>0.25</v>
      </c>
      <c r="G46" s="15">
        <v>0.26</v>
      </c>
      <c r="H46" s="15">
        <v>0.26</v>
      </c>
      <c r="I46" s="348"/>
    </row>
    <row r="47" spans="1:9" ht="50.25" customHeight="1">
      <c r="A47" s="19" t="s">
        <v>403</v>
      </c>
      <c r="B47" s="20">
        <f t="shared" si="8"/>
        <v>31.560000000000002</v>
      </c>
      <c r="C47" s="24">
        <f>C49+C50</f>
        <v>4.86</v>
      </c>
      <c r="D47" s="24">
        <f>D49</f>
        <v>3.07</v>
      </c>
      <c r="E47" s="24">
        <f>E49+E50</f>
        <v>6.12</v>
      </c>
      <c r="F47" s="24">
        <f>F49+F50</f>
        <v>8.440000000000001</v>
      </c>
      <c r="G47" s="24">
        <f>G49+G50</f>
        <v>8.5</v>
      </c>
      <c r="H47" s="24">
        <f>H49+H50</f>
        <v>8.5</v>
      </c>
      <c r="I47" s="354" t="s">
        <v>404</v>
      </c>
    </row>
    <row r="48" spans="1:9" ht="16.5" customHeight="1">
      <c r="A48" s="13" t="s">
        <v>181</v>
      </c>
      <c r="B48" s="20">
        <f t="shared" si="8"/>
        <v>0</v>
      </c>
      <c r="C48" s="24"/>
      <c r="D48" s="24"/>
      <c r="E48" s="24"/>
      <c r="F48" s="24"/>
      <c r="G48" s="24"/>
      <c r="H48" s="24"/>
      <c r="I48" s="354"/>
    </row>
    <row r="49" spans="1:9" ht="16.5" customHeight="1">
      <c r="A49" s="16" t="s">
        <v>183</v>
      </c>
      <c r="B49" s="20">
        <f t="shared" si="8"/>
        <v>25.560000000000002</v>
      </c>
      <c r="C49" s="24">
        <v>4.16</v>
      </c>
      <c r="D49" s="24">
        <v>3.07</v>
      </c>
      <c r="E49" s="24">
        <v>4.62</v>
      </c>
      <c r="F49" s="24">
        <v>6.94</v>
      </c>
      <c r="G49" s="24">
        <v>7</v>
      </c>
      <c r="H49" s="24">
        <v>7</v>
      </c>
      <c r="I49" s="354"/>
    </row>
    <row r="50" spans="1:11" ht="207" customHeight="1">
      <c r="A50" s="16" t="s">
        <v>190</v>
      </c>
      <c r="B50" s="20">
        <f t="shared" si="8"/>
        <v>6</v>
      </c>
      <c r="C50" s="24">
        <v>0.7</v>
      </c>
      <c r="D50" s="24"/>
      <c r="E50" s="24">
        <v>1.5</v>
      </c>
      <c r="F50" s="24">
        <v>1.5</v>
      </c>
      <c r="G50" s="24">
        <v>1.5</v>
      </c>
      <c r="H50" s="24">
        <v>1.5</v>
      </c>
      <c r="I50" s="354"/>
      <c r="K50" s="1" t="s">
        <v>405</v>
      </c>
    </row>
    <row r="51" spans="1:9" ht="79.5" customHeight="1">
      <c r="A51" s="19" t="s">
        <v>406</v>
      </c>
      <c r="B51" s="20">
        <f t="shared" si="8"/>
        <v>7.41</v>
      </c>
      <c r="C51" s="24">
        <f aca="true" t="shared" si="10" ref="C51:H51">C53</f>
        <v>2.69</v>
      </c>
      <c r="D51" s="24">
        <f t="shared" si="10"/>
        <v>0.94</v>
      </c>
      <c r="E51" s="24">
        <f t="shared" si="10"/>
        <v>1.76</v>
      </c>
      <c r="F51" s="24">
        <f t="shared" si="10"/>
        <v>1.85</v>
      </c>
      <c r="G51" s="24">
        <f t="shared" si="10"/>
        <v>1.9</v>
      </c>
      <c r="H51" s="24">
        <f t="shared" si="10"/>
        <v>1.9</v>
      </c>
      <c r="I51" s="348" t="s">
        <v>407</v>
      </c>
    </row>
    <row r="52" spans="1:9" ht="16.5" customHeight="1">
      <c r="A52" s="13" t="s">
        <v>181</v>
      </c>
      <c r="B52" s="20"/>
      <c r="C52" s="24"/>
      <c r="D52" s="24"/>
      <c r="E52" s="24"/>
      <c r="F52" s="24"/>
      <c r="G52" s="24"/>
      <c r="H52" s="24"/>
      <c r="I52" s="348"/>
    </row>
    <row r="53" spans="1:9" ht="47.25" customHeight="1">
      <c r="A53" s="16" t="s">
        <v>190</v>
      </c>
      <c r="B53" s="20">
        <f>E53+F53+G53+H53</f>
        <v>7.41</v>
      </c>
      <c r="C53" s="24">
        <v>2.69</v>
      </c>
      <c r="D53" s="24">
        <v>0.94</v>
      </c>
      <c r="E53" s="24">
        <v>1.76</v>
      </c>
      <c r="F53" s="24">
        <v>1.85</v>
      </c>
      <c r="G53" s="24">
        <v>1.9</v>
      </c>
      <c r="H53" s="24">
        <v>1.9</v>
      </c>
      <c r="I53" s="348"/>
    </row>
    <row r="54" spans="1:9" ht="51" customHeight="1">
      <c r="A54" s="19" t="s">
        <v>408</v>
      </c>
      <c r="B54" s="20">
        <f>E54+F54+G54+H54</f>
        <v>42.5</v>
      </c>
      <c r="C54" s="24">
        <f aca="true" t="shared" si="11" ref="C54:H54">C56</f>
        <v>10.1</v>
      </c>
      <c r="D54" s="24">
        <f t="shared" si="11"/>
        <v>10.06</v>
      </c>
      <c r="E54" s="24">
        <f t="shared" si="11"/>
        <v>8.7</v>
      </c>
      <c r="F54" s="24">
        <f t="shared" si="11"/>
        <v>10.76</v>
      </c>
      <c r="G54" s="24">
        <f t="shared" si="11"/>
        <v>11.52</v>
      </c>
      <c r="H54" s="24">
        <f t="shared" si="11"/>
        <v>11.52</v>
      </c>
      <c r="I54" s="341" t="s">
        <v>409</v>
      </c>
    </row>
    <row r="55" spans="1:9" ht="16.5" customHeight="1">
      <c r="A55" s="13" t="s">
        <v>181</v>
      </c>
      <c r="B55" s="20"/>
      <c r="C55" s="24"/>
      <c r="D55" s="24"/>
      <c r="E55" s="24"/>
      <c r="F55" s="24"/>
      <c r="G55" s="24"/>
      <c r="H55" s="24"/>
      <c r="I55" s="341"/>
    </row>
    <row r="56" spans="1:9" ht="39" customHeight="1">
      <c r="A56" s="16" t="s">
        <v>190</v>
      </c>
      <c r="B56" s="20">
        <f>E56+F56+G56+H56</f>
        <v>42.5</v>
      </c>
      <c r="C56" s="24">
        <v>10.1</v>
      </c>
      <c r="D56" s="24">
        <v>10.06</v>
      </c>
      <c r="E56" s="24">
        <v>8.7</v>
      </c>
      <c r="F56" s="24">
        <v>10.76</v>
      </c>
      <c r="G56" s="24">
        <v>11.52</v>
      </c>
      <c r="H56" s="24">
        <v>11.52</v>
      </c>
      <c r="I56" s="341"/>
    </row>
    <row r="57" spans="1:9" ht="114" customHeight="1">
      <c r="A57" s="19" t="s">
        <v>410</v>
      </c>
      <c r="B57" s="20">
        <f>E57+F57+G57+H57</f>
        <v>16.209999999999997</v>
      </c>
      <c r="C57" s="24">
        <f aca="true" t="shared" si="12" ref="C57:H57">C59+C60</f>
        <v>2.99</v>
      </c>
      <c r="D57" s="24">
        <f t="shared" si="12"/>
        <v>2.4299999999999997</v>
      </c>
      <c r="E57" s="24">
        <f t="shared" si="12"/>
        <v>3.8000000000000003</v>
      </c>
      <c r="F57" s="24">
        <f t="shared" si="12"/>
        <v>4.109999999999999</v>
      </c>
      <c r="G57" s="24">
        <f t="shared" si="12"/>
        <v>4.1499999999999995</v>
      </c>
      <c r="H57" s="24">
        <f t="shared" si="12"/>
        <v>4.1499999999999995</v>
      </c>
      <c r="I57" s="341" t="s">
        <v>411</v>
      </c>
    </row>
    <row r="58" spans="1:9" ht="16.5" customHeight="1">
      <c r="A58" s="13" t="s">
        <v>181</v>
      </c>
      <c r="B58" s="25"/>
      <c r="C58" s="24"/>
      <c r="D58" s="24"/>
      <c r="E58" s="24"/>
      <c r="F58" s="24"/>
      <c r="G58" s="24"/>
      <c r="H58" s="24"/>
      <c r="I58" s="341"/>
    </row>
    <row r="59" spans="1:9" ht="16.5" customHeight="1">
      <c r="A59" s="16" t="s">
        <v>183</v>
      </c>
      <c r="B59" s="20">
        <f>E59+F59+G59+H59</f>
        <v>14.309999999999999</v>
      </c>
      <c r="C59" s="24">
        <v>2.99</v>
      </c>
      <c r="D59" s="24">
        <v>2.3</v>
      </c>
      <c r="E59" s="24">
        <v>2.95</v>
      </c>
      <c r="F59" s="24">
        <v>3.76</v>
      </c>
      <c r="G59" s="24">
        <v>3.8</v>
      </c>
      <c r="H59" s="24">
        <v>3.8</v>
      </c>
      <c r="I59" s="341"/>
    </row>
    <row r="60" spans="1:9" ht="16.5" customHeight="1">
      <c r="A60" s="16" t="s">
        <v>184</v>
      </c>
      <c r="B60" s="20">
        <f>E60+F60+G60+H60</f>
        <v>1.9</v>
      </c>
      <c r="C60" s="24">
        <v>0</v>
      </c>
      <c r="D60" s="24">
        <v>0.13</v>
      </c>
      <c r="E60" s="24">
        <v>0.85</v>
      </c>
      <c r="F60" s="24">
        <v>0.35</v>
      </c>
      <c r="G60" s="24">
        <v>0.35</v>
      </c>
      <c r="H60" s="24">
        <v>0.35</v>
      </c>
      <c r="I60" s="341"/>
    </row>
    <row r="61" spans="1:9" ht="52.5" customHeight="1">
      <c r="A61" s="19" t="s">
        <v>412</v>
      </c>
      <c r="B61" s="20">
        <f>E61+F61+G61+H61</f>
        <v>15.33</v>
      </c>
      <c r="C61" s="33">
        <f>C65</f>
        <v>0.87</v>
      </c>
      <c r="D61" s="15">
        <f>D63+D64+D65+D66</f>
        <v>1.35</v>
      </c>
      <c r="E61" s="15">
        <f>E63+E64+E65+E66</f>
        <v>2.8800000000000003</v>
      </c>
      <c r="F61" s="15">
        <f>F63+F64+F65+F66</f>
        <v>4.13</v>
      </c>
      <c r="G61" s="15">
        <f>G63+G64+G65+G66</f>
        <v>4.16</v>
      </c>
      <c r="H61" s="15">
        <f>H63+H64+H65+H66</f>
        <v>4.16</v>
      </c>
      <c r="I61" s="341" t="s">
        <v>413</v>
      </c>
    </row>
    <row r="62" spans="1:9" ht="16.5" customHeight="1">
      <c r="A62" s="13" t="s">
        <v>181</v>
      </c>
      <c r="B62" s="20"/>
      <c r="C62" s="33"/>
      <c r="D62" s="15"/>
      <c r="E62" s="15"/>
      <c r="F62" s="15"/>
      <c r="G62" s="15"/>
      <c r="H62" s="15"/>
      <c r="I62" s="341"/>
    </row>
    <row r="63" spans="1:9" ht="16.5" customHeight="1">
      <c r="A63" s="16" t="s">
        <v>400</v>
      </c>
      <c r="B63" s="20">
        <f>E63+F63+G63+H63</f>
        <v>8.5</v>
      </c>
      <c r="C63" s="33"/>
      <c r="D63" s="15">
        <v>0.97</v>
      </c>
      <c r="E63" s="15">
        <v>2.04</v>
      </c>
      <c r="F63" s="15">
        <v>2.14</v>
      </c>
      <c r="G63" s="15">
        <v>2.16</v>
      </c>
      <c r="H63" s="15">
        <v>2.16</v>
      </c>
      <c r="I63" s="341"/>
    </row>
    <row r="64" spans="1:9" ht="16.5" customHeight="1">
      <c r="A64" s="16" t="s">
        <v>182</v>
      </c>
      <c r="B64" s="20">
        <f>E64+F64+G64+H64</f>
        <v>1.01</v>
      </c>
      <c r="C64" s="33"/>
      <c r="D64" s="15"/>
      <c r="E64" s="15">
        <v>0.24</v>
      </c>
      <c r="F64" s="15">
        <v>0.25</v>
      </c>
      <c r="G64" s="15">
        <v>0.26</v>
      </c>
      <c r="H64" s="15">
        <v>0.26</v>
      </c>
      <c r="I64" s="341"/>
    </row>
    <row r="65" spans="1:9" ht="16.5" customHeight="1">
      <c r="A65" s="16" t="s">
        <v>183</v>
      </c>
      <c r="B65" s="20">
        <f>E65+F65+G65+H65</f>
        <v>4.18</v>
      </c>
      <c r="C65" s="33">
        <v>0.87</v>
      </c>
      <c r="D65" s="15">
        <v>0.3</v>
      </c>
      <c r="E65" s="15">
        <v>0.31</v>
      </c>
      <c r="F65" s="15">
        <v>1.29</v>
      </c>
      <c r="G65" s="15">
        <v>1.29</v>
      </c>
      <c r="H65" s="15">
        <v>1.29</v>
      </c>
      <c r="I65" s="341"/>
    </row>
    <row r="66" spans="1:9" ht="33.75" customHeight="1">
      <c r="A66" s="16" t="s">
        <v>190</v>
      </c>
      <c r="B66" s="20">
        <f>E66+F66+G66+H66</f>
        <v>1.64</v>
      </c>
      <c r="C66" s="15"/>
      <c r="D66" s="15">
        <v>0.08</v>
      </c>
      <c r="E66" s="15">
        <v>0.29</v>
      </c>
      <c r="F66" s="15">
        <v>0.45</v>
      </c>
      <c r="G66" s="15">
        <v>0.45</v>
      </c>
      <c r="H66" s="15">
        <v>0.45</v>
      </c>
      <c r="I66" s="341"/>
    </row>
    <row r="67" spans="1:9" ht="29.25" customHeight="1">
      <c r="A67" s="27" t="s">
        <v>414</v>
      </c>
      <c r="B67" s="11">
        <f>E67+F67+G67+H67</f>
        <v>5.007</v>
      </c>
      <c r="C67" s="34">
        <f aca="true" t="shared" si="13" ref="C67:H67">C69+C70+C71</f>
        <v>7.7116999999999996</v>
      </c>
      <c r="D67" s="34">
        <f t="shared" si="13"/>
        <v>2.136</v>
      </c>
      <c r="E67" s="34">
        <f t="shared" si="13"/>
        <v>2.52</v>
      </c>
      <c r="F67" s="34">
        <f t="shared" si="13"/>
        <v>0.814</v>
      </c>
      <c r="G67" s="34">
        <f t="shared" si="13"/>
        <v>0.814</v>
      </c>
      <c r="H67" s="34">
        <f t="shared" si="13"/>
        <v>0.859</v>
      </c>
      <c r="I67" s="12"/>
    </row>
    <row r="68" spans="1:9" ht="16.5" customHeight="1">
      <c r="A68" s="13" t="s">
        <v>181</v>
      </c>
      <c r="B68" s="17"/>
      <c r="C68" s="28"/>
      <c r="D68" s="18"/>
      <c r="E68" s="18"/>
      <c r="F68" s="18"/>
      <c r="G68" s="18"/>
      <c r="H68" s="18"/>
      <c r="I68" s="345" t="s">
        <v>415</v>
      </c>
    </row>
    <row r="69" spans="1:9" ht="16.5" customHeight="1">
      <c r="A69" s="16" t="s">
        <v>183</v>
      </c>
      <c r="B69" s="17">
        <f>E69+F69+G69+H69</f>
        <v>4.558</v>
      </c>
      <c r="C69" s="28">
        <v>6.4527</v>
      </c>
      <c r="D69" s="28">
        <v>2.019</v>
      </c>
      <c r="E69" s="28">
        <v>2.408</v>
      </c>
      <c r="F69" s="28">
        <v>0.7</v>
      </c>
      <c r="G69" s="28">
        <v>0.7</v>
      </c>
      <c r="H69" s="28">
        <v>0.75</v>
      </c>
      <c r="I69" s="345"/>
    </row>
    <row r="70" spans="1:9" ht="16.5" customHeight="1">
      <c r="A70" s="16" t="s">
        <v>182</v>
      </c>
      <c r="B70" s="20">
        <f>E70+F70+G70+H70</f>
        <v>0</v>
      </c>
      <c r="C70" s="28">
        <v>0.624</v>
      </c>
      <c r="D70" s="28"/>
      <c r="E70" s="28"/>
      <c r="F70" s="28"/>
      <c r="G70" s="28"/>
      <c r="H70" s="28"/>
      <c r="I70" s="345"/>
    </row>
    <row r="71" spans="1:9" ht="16.5" customHeight="1">
      <c r="A71" s="16" t="s">
        <v>190</v>
      </c>
      <c r="B71" s="17">
        <f>E71+F71+G71+H71</f>
        <v>0.449</v>
      </c>
      <c r="C71" s="28">
        <v>0.635</v>
      </c>
      <c r="D71" s="28">
        <v>0.117</v>
      </c>
      <c r="E71" s="28">
        <v>0.112</v>
      </c>
      <c r="F71" s="28">
        <v>0.114</v>
      </c>
      <c r="G71" s="28">
        <v>0.114</v>
      </c>
      <c r="H71" s="28">
        <v>0.109</v>
      </c>
      <c r="I71" s="345"/>
    </row>
    <row r="72" spans="1:9" ht="65.25" customHeight="1">
      <c r="A72" s="19" t="s">
        <v>416</v>
      </c>
      <c r="B72" s="17">
        <f>E72+F72+G72+H72</f>
        <v>0.3492</v>
      </c>
      <c r="C72" s="18">
        <f aca="true" t="shared" si="14" ref="C72:H72">C74+C75+C76</f>
        <v>1.794</v>
      </c>
      <c r="D72" s="18">
        <f t="shared" si="14"/>
        <v>0</v>
      </c>
      <c r="E72" s="35">
        <f t="shared" si="14"/>
        <v>0.0432</v>
      </c>
      <c r="F72" s="18">
        <f t="shared" si="14"/>
        <v>0.098</v>
      </c>
      <c r="G72" s="18">
        <f t="shared" si="14"/>
        <v>0.098</v>
      </c>
      <c r="H72" s="18">
        <f t="shared" si="14"/>
        <v>0.11</v>
      </c>
      <c r="I72" s="341" t="s">
        <v>417</v>
      </c>
    </row>
    <row r="73" spans="1:9" ht="16.5" customHeight="1">
      <c r="A73" s="13" t="s">
        <v>181</v>
      </c>
      <c r="B73" s="17"/>
      <c r="C73" s="18"/>
      <c r="D73" s="18"/>
      <c r="E73" s="35"/>
      <c r="F73" s="18"/>
      <c r="G73" s="18"/>
      <c r="H73" s="18"/>
      <c r="I73" s="341"/>
    </row>
    <row r="74" spans="1:9" ht="16.5" customHeight="1">
      <c r="A74" s="16" t="s">
        <v>183</v>
      </c>
      <c r="B74" s="17">
        <f>E74+F74+G74+H74</f>
        <v>0.21600000000000003</v>
      </c>
      <c r="C74" s="18">
        <v>1.114</v>
      </c>
      <c r="D74" s="18"/>
      <c r="E74" s="35"/>
      <c r="F74" s="18">
        <v>0.068</v>
      </c>
      <c r="G74" s="18">
        <v>0.068</v>
      </c>
      <c r="H74" s="18">
        <v>0.08</v>
      </c>
      <c r="I74" s="341"/>
    </row>
    <row r="75" spans="1:9" ht="16.5" customHeight="1">
      <c r="A75" s="16" t="s">
        <v>182</v>
      </c>
      <c r="B75" s="17">
        <f>E75+F75+G75+H75</f>
        <v>0</v>
      </c>
      <c r="C75" s="18">
        <v>0.424</v>
      </c>
      <c r="D75" s="18"/>
      <c r="E75" s="35"/>
      <c r="F75" s="18"/>
      <c r="G75" s="18"/>
      <c r="H75" s="18"/>
      <c r="I75" s="341"/>
    </row>
    <row r="76" spans="1:9" ht="16.5" customHeight="1">
      <c r="A76" s="16" t="s">
        <v>190</v>
      </c>
      <c r="B76" s="17">
        <f>E76+F76+G76+H76</f>
        <v>0.13319999999999999</v>
      </c>
      <c r="C76" s="18">
        <v>0.256</v>
      </c>
      <c r="D76" s="18">
        <v>0</v>
      </c>
      <c r="E76" s="35">
        <v>0.0432</v>
      </c>
      <c r="F76" s="18">
        <v>0.03</v>
      </c>
      <c r="G76" s="18">
        <v>0.03</v>
      </c>
      <c r="H76" s="18">
        <v>0.03</v>
      </c>
      <c r="I76" s="341"/>
    </row>
    <row r="77" spans="1:9" ht="40.5" customHeight="1">
      <c r="A77" s="36" t="s">
        <v>418</v>
      </c>
      <c r="B77" s="17">
        <f>E77+F77+G77+H77</f>
        <v>0.21100000000000002</v>
      </c>
      <c r="C77" s="18">
        <f aca="true" t="shared" si="15" ref="C77:H77">C79+C80</f>
        <v>3.052</v>
      </c>
      <c r="D77" s="18">
        <f t="shared" si="15"/>
        <v>0</v>
      </c>
      <c r="E77" s="18">
        <f t="shared" si="15"/>
        <v>0.015</v>
      </c>
      <c r="F77" s="18">
        <f t="shared" si="15"/>
        <v>0.057999999999999996</v>
      </c>
      <c r="G77" s="18">
        <f t="shared" si="15"/>
        <v>0.057999999999999996</v>
      </c>
      <c r="H77" s="18">
        <f t="shared" si="15"/>
        <v>0.08</v>
      </c>
      <c r="I77" s="341" t="s">
        <v>419</v>
      </c>
    </row>
    <row r="78" spans="1:9" ht="16.5" customHeight="1">
      <c r="A78" s="37" t="s">
        <v>181</v>
      </c>
      <c r="B78" s="17"/>
      <c r="C78" s="18"/>
      <c r="D78" s="18"/>
      <c r="E78" s="18"/>
      <c r="F78" s="18"/>
      <c r="G78" s="18"/>
      <c r="H78" s="18"/>
      <c r="I78" s="341"/>
    </row>
    <row r="79" spans="1:9" ht="17.25" customHeight="1">
      <c r="A79" s="38" t="s">
        <v>183</v>
      </c>
      <c r="B79" s="17">
        <f>E79+F79+G79+H79</f>
        <v>0.136</v>
      </c>
      <c r="C79" s="18">
        <v>2.952</v>
      </c>
      <c r="D79" s="18"/>
      <c r="E79" s="18"/>
      <c r="F79" s="18">
        <v>0.038</v>
      </c>
      <c r="G79" s="18">
        <v>0.038</v>
      </c>
      <c r="H79" s="18">
        <v>0.06</v>
      </c>
      <c r="I79" s="341"/>
    </row>
    <row r="80" spans="1:9" ht="18" customHeight="1">
      <c r="A80" s="38" t="s">
        <v>190</v>
      </c>
      <c r="B80" s="17">
        <f>E80+F80+G80+H80</f>
        <v>0.07500000000000001</v>
      </c>
      <c r="C80" s="18">
        <v>0.1</v>
      </c>
      <c r="D80" s="18"/>
      <c r="E80" s="18">
        <v>0.015</v>
      </c>
      <c r="F80" s="18">
        <v>0.02</v>
      </c>
      <c r="G80" s="18">
        <v>0.02</v>
      </c>
      <c r="H80" s="18">
        <v>0.02</v>
      </c>
      <c r="I80" s="341"/>
    </row>
    <row r="81" spans="1:9" ht="64.5" customHeight="1">
      <c r="A81" s="19" t="s">
        <v>420</v>
      </c>
      <c r="B81" s="17">
        <f>E81+F81+G81+H81</f>
        <v>1.6389999999999998</v>
      </c>
      <c r="C81" s="18">
        <f>C83+C84+C85</f>
        <v>0.762</v>
      </c>
      <c r="D81" s="39">
        <f>D83</f>
        <v>1.0031</v>
      </c>
      <c r="E81" s="18">
        <f>E83+E84+E85</f>
        <v>1.073</v>
      </c>
      <c r="F81" s="18">
        <f>F83+F84+F85</f>
        <v>0.188</v>
      </c>
      <c r="G81" s="18">
        <f>G83+G84+G85</f>
        <v>0.188</v>
      </c>
      <c r="H81" s="18">
        <f>H83+H84+H85</f>
        <v>0.19</v>
      </c>
      <c r="I81" s="348" t="s">
        <v>421</v>
      </c>
    </row>
    <row r="82" spans="1:9" ht="16.5" customHeight="1">
      <c r="A82" s="13" t="s">
        <v>181</v>
      </c>
      <c r="B82" s="17"/>
      <c r="C82" s="18"/>
      <c r="D82" s="18"/>
      <c r="E82" s="18"/>
      <c r="F82" s="18"/>
      <c r="G82" s="18"/>
      <c r="H82" s="18"/>
      <c r="I82" s="348"/>
    </row>
    <row r="83" spans="1:9" ht="16.5" customHeight="1">
      <c r="A83" s="16" t="s">
        <v>183</v>
      </c>
      <c r="B83" s="17">
        <f>E83+F83+G83+H83</f>
        <v>1.5689999999999997</v>
      </c>
      <c r="C83" s="18">
        <v>0.562</v>
      </c>
      <c r="D83" s="35">
        <v>1.0031</v>
      </c>
      <c r="E83" s="18">
        <v>1.053</v>
      </c>
      <c r="F83" s="18">
        <v>0.168</v>
      </c>
      <c r="G83" s="18">
        <v>0.168</v>
      </c>
      <c r="H83" s="18">
        <v>0.18</v>
      </c>
      <c r="I83" s="348"/>
    </row>
    <row r="84" spans="1:9" ht="16.5" customHeight="1">
      <c r="A84" s="16" t="s">
        <v>182</v>
      </c>
      <c r="B84" s="20">
        <f>E84+F84+G84+H84</f>
        <v>0</v>
      </c>
      <c r="C84" s="18">
        <v>0.2</v>
      </c>
      <c r="D84" s="18"/>
      <c r="E84" s="18"/>
      <c r="F84" s="18"/>
      <c r="G84" s="18"/>
      <c r="H84" s="18"/>
      <c r="I84" s="348"/>
    </row>
    <row r="85" spans="1:9" ht="119.25" customHeight="1">
      <c r="A85" s="16" t="s">
        <v>190</v>
      </c>
      <c r="B85" s="23">
        <f>E85+F85+G85+H85</f>
        <v>0.06999999999999999</v>
      </c>
      <c r="C85" s="24"/>
      <c r="D85" s="24"/>
      <c r="E85" s="24">
        <v>0.02</v>
      </c>
      <c r="F85" s="24">
        <v>0.02</v>
      </c>
      <c r="G85" s="24">
        <v>0.02</v>
      </c>
      <c r="H85" s="24">
        <v>0.01</v>
      </c>
      <c r="I85" s="348"/>
    </row>
    <row r="86" spans="1:9" ht="50.25" customHeight="1">
      <c r="A86" s="19" t="s">
        <v>422</v>
      </c>
      <c r="B86" s="17">
        <f>E86+F86+G86+H86</f>
        <v>2.708</v>
      </c>
      <c r="C86" s="14">
        <f>C88</f>
        <v>0</v>
      </c>
      <c r="D86" s="40">
        <f>D88</f>
        <v>0.06851</v>
      </c>
      <c r="E86" s="18">
        <f>E88+E89</f>
        <v>1.289</v>
      </c>
      <c r="F86" s="18">
        <f>F88+F89</f>
        <v>0.47</v>
      </c>
      <c r="G86" s="18">
        <f>G88+G89</f>
        <v>0.47</v>
      </c>
      <c r="H86" s="18">
        <f>H88+H89</f>
        <v>0.479</v>
      </c>
      <c r="I86" s="348" t="s">
        <v>423</v>
      </c>
    </row>
    <row r="87" spans="1:9" ht="16.5" customHeight="1">
      <c r="A87" s="13" t="s">
        <v>181</v>
      </c>
      <c r="B87" s="17"/>
      <c r="C87" s="14"/>
      <c r="D87" s="41"/>
      <c r="E87" s="18"/>
      <c r="F87" s="18"/>
      <c r="G87" s="18"/>
      <c r="H87" s="18"/>
      <c r="I87" s="348"/>
    </row>
    <row r="88" spans="1:9" ht="26.25" customHeight="1">
      <c r="A88" s="16" t="s">
        <v>183</v>
      </c>
      <c r="B88" s="17">
        <f>E88+F88+G88+H88</f>
        <v>2.537</v>
      </c>
      <c r="C88" s="14"/>
      <c r="D88" s="41">
        <v>0.06851</v>
      </c>
      <c r="E88" s="18">
        <v>1.255</v>
      </c>
      <c r="F88" s="18">
        <v>0.426</v>
      </c>
      <c r="G88" s="18">
        <v>0.426</v>
      </c>
      <c r="H88" s="18">
        <v>0.43</v>
      </c>
      <c r="I88" s="348"/>
    </row>
    <row r="89" spans="1:9" ht="25.5" customHeight="1">
      <c r="A89" s="16" t="s">
        <v>190</v>
      </c>
      <c r="B89" s="17">
        <f>E89+F89+G89+H89</f>
        <v>0.17099999999999999</v>
      </c>
      <c r="C89" s="14"/>
      <c r="D89" s="41"/>
      <c r="E89" s="18">
        <v>0.034</v>
      </c>
      <c r="F89" s="18">
        <v>0.044</v>
      </c>
      <c r="G89" s="18">
        <v>0.044</v>
      </c>
      <c r="H89" s="18">
        <v>0.049</v>
      </c>
      <c r="I89" s="348"/>
    </row>
    <row r="90" spans="1:9" ht="104.25" customHeight="1">
      <c r="A90" s="19" t="s">
        <v>424</v>
      </c>
      <c r="B90" s="20">
        <f>E90+F90+G90+H90</f>
        <v>0</v>
      </c>
      <c r="C90" s="18">
        <f aca="true" t="shared" si="16" ref="C90:H90">C92+C93</f>
        <v>2.1037</v>
      </c>
      <c r="D90" s="15">
        <f t="shared" si="16"/>
        <v>0</v>
      </c>
      <c r="E90" s="15">
        <f t="shared" si="16"/>
        <v>0</v>
      </c>
      <c r="F90" s="15">
        <f t="shared" si="16"/>
        <v>0</v>
      </c>
      <c r="G90" s="15">
        <f t="shared" si="16"/>
        <v>0</v>
      </c>
      <c r="H90" s="15">
        <f t="shared" si="16"/>
        <v>0</v>
      </c>
      <c r="I90" s="341" t="s">
        <v>425</v>
      </c>
    </row>
    <row r="91" spans="1:9" ht="16.5" customHeight="1">
      <c r="A91" s="13" t="s">
        <v>181</v>
      </c>
      <c r="B91" s="33"/>
      <c r="C91" s="15"/>
      <c r="D91" s="15"/>
      <c r="E91" s="15"/>
      <c r="F91" s="15"/>
      <c r="G91" s="15"/>
      <c r="H91" s="24"/>
      <c r="I91" s="341"/>
    </row>
    <row r="92" spans="1:9" ht="16.5" customHeight="1">
      <c r="A92" s="16" t="s">
        <v>183</v>
      </c>
      <c r="B92" s="20">
        <f>E92+F92+G92+H92</f>
        <v>0</v>
      </c>
      <c r="C92" s="28">
        <v>1.8247</v>
      </c>
      <c r="D92" s="15"/>
      <c r="E92" s="15"/>
      <c r="F92" s="15"/>
      <c r="G92" s="14"/>
      <c r="H92" s="24"/>
      <c r="I92" s="341"/>
    </row>
    <row r="93" spans="1:9" ht="16.5" customHeight="1">
      <c r="A93" s="16" t="s">
        <v>190</v>
      </c>
      <c r="B93" s="20">
        <f>E93+F93+G93+H93</f>
        <v>0</v>
      </c>
      <c r="C93" s="33">
        <v>0.279</v>
      </c>
      <c r="D93" s="15"/>
      <c r="E93" s="15"/>
      <c r="F93" s="15"/>
      <c r="G93" s="14"/>
      <c r="H93" s="24"/>
      <c r="I93" s="341"/>
    </row>
    <row r="94" spans="1:9" ht="16.5" customHeight="1">
      <c r="A94" s="27" t="s">
        <v>426</v>
      </c>
      <c r="B94" s="11">
        <f>E94+F94+G94+H94</f>
        <v>1.38</v>
      </c>
      <c r="C94" s="34">
        <f aca="true" t="shared" si="17" ref="C94:H94">C96+C97</f>
        <v>0.587</v>
      </c>
      <c r="D94" s="42">
        <f t="shared" si="17"/>
        <v>0</v>
      </c>
      <c r="E94" s="34">
        <f t="shared" si="17"/>
        <v>0.345</v>
      </c>
      <c r="F94" s="34">
        <f t="shared" si="17"/>
        <v>0.345</v>
      </c>
      <c r="G94" s="34">
        <f t="shared" si="17"/>
        <v>0.345</v>
      </c>
      <c r="H94" s="34">
        <f t="shared" si="17"/>
        <v>0.345</v>
      </c>
      <c r="I94" s="12"/>
    </row>
    <row r="95" spans="1:9" ht="16.5" customHeight="1">
      <c r="A95" s="13" t="s">
        <v>181</v>
      </c>
      <c r="B95" s="20"/>
      <c r="C95" s="28"/>
      <c r="D95" s="14"/>
      <c r="E95" s="18"/>
      <c r="F95" s="18"/>
      <c r="G95" s="18"/>
      <c r="H95" s="18"/>
      <c r="I95" s="351"/>
    </row>
    <row r="96" spans="1:9" ht="16.5" customHeight="1">
      <c r="A96" s="16" t="s">
        <v>182</v>
      </c>
      <c r="B96" s="20">
        <f>E96+F96+G96+H96</f>
        <v>0</v>
      </c>
      <c r="C96" s="28">
        <v>0.137</v>
      </c>
      <c r="D96" s="22"/>
      <c r="E96" s="28"/>
      <c r="F96" s="28"/>
      <c r="G96" s="28"/>
      <c r="H96" s="28"/>
      <c r="I96" s="351"/>
    </row>
    <row r="97" spans="1:9" ht="16.5" customHeight="1">
      <c r="A97" s="16" t="s">
        <v>183</v>
      </c>
      <c r="B97" s="17">
        <f>E97+F97+G97+H97</f>
        <v>1.38</v>
      </c>
      <c r="C97" s="28">
        <v>0.45</v>
      </c>
      <c r="D97" s="22"/>
      <c r="E97" s="28">
        <v>0.345</v>
      </c>
      <c r="F97" s="28">
        <v>0.345</v>
      </c>
      <c r="G97" s="28">
        <v>0.345</v>
      </c>
      <c r="H97" s="28">
        <v>0.345</v>
      </c>
      <c r="I97" s="351"/>
    </row>
    <row r="98" spans="1:9" ht="50.25" customHeight="1">
      <c r="A98" s="19" t="s">
        <v>427</v>
      </c>
      <c r="B98" s="20">
        <f>E98+F98+G98+H98</f>
        <v>0.08</v>
      </c>
      <c r="C98" s="15">
        <f aca="true" t="shared" si="18" ref="C98:H98">C100</f>
        <v>0.05</v>
      </c>
      <c r="D98" s="24">
        <f t="shared" si="18"/>
        <v>0.02</v>
      </c>
      <c r="E98" s="24">
        <f t="shared" si="18"/>
        <v>0.02</v>
      </c>
      <c r="F98" s="24">
        <f t="shared" si="18"/>
        <v>0.02</v>
      </c>
      <c r="G98" s="24">
        <f t="shared" si="18"/>
        <v>0.02</v>
      </c>
      <c r="H98" s="24">
        <f t="shared" si="18"/>
        <v>0.02</v>
      </c>
      <c r="I98" s="341" t="s">
        <v>348</v>
      </c>
    </row>
    <row r="99" spans="1:9" ht="16.5" customHeight="1">
      <c r="A99" s="13" t="s">
        <v>181</v>
      </c>
      <c r="B99" s="20"/>
      <c r="C99" s="15"/>
      <c r="D99" s="24"/>
      <c r="E99" s="24"/>
      <c r="F99" s="24"/>
      <c r="G99" s="24"/>
      <c r="H99" s="24"/>
      <c r="I99" s="341"/>
    </row>
    <row r="100" spans="1:9" ht="37.5" customHeight="1">
      <c r="A100" s="16" t="s">
        <v>183</v>
      </c>
      <c r="B100" s="20">
        <f>E100+F100+G100+H100</f>
        <v>0.08</v>
      </c>
      <c r="C100" s="15">
        <v>0.05</v>
      </c>
      <c r="D100" s="24">
        <v>0.02</v>
      </c>
      <c r="E100" s="24">
        <v>0.02</v>
      </c>
      <c r="F100" s="24">
        <v>0.02</v>
      </c>
      <c r="G100" s="24">
        <v>0.02</v>
      </c>
      <c r="H100" s="24">
        <v>0.02</v>
      </c>
      <c r="I100" s="341"/>
    </row>
    <row r="101" spans="1:9" ht="16.5" customHeight="1">
      <c r="A101" s="19" t="s">
        <v>349</v>
      </c>
      <c r="B101" s="20">
        <f>E101+F101+G101+H101</f>
        <v>0</v>
      </c>
      <c r="C101" s="18">
        <f>C103</f>
        <v>0.035</v>
      </c>
      <c r="D101" s="15"/>
      <c r="E101" s="15"/>
      <c r="F101" s="15"/>
      <c r="G101" s="15"/>
      <c r="H101" s="15"/>
      <c r="I101" s="341" t="s">
        <v>350</v>
      </c>
    </row>
    <row r="102" spans="1:9" ht="16.5" customHeight="1">
      <c r="A102" s="13" t="s">
        <v>181</v>
      </c>
      <c r="B102" s="20"/>
      <c r="C102" s="18"/>
      <c r="D102" s="15"/>
      <c r="E102" s="15"/>
      <c r="F102" s="15"/>
      <c r="G102" s="15"/>
      <c r="H102" s="15"/>
      <c r="I102" s="341"/>
    </row>
    <row r="103" spans="1:9" ht="24.75" customHeight="1">
      <c r="A103" s="16" t="s">
        <v>183</v>
      </c>
      <c r="B103" s="20">
        <f>E103+F103+G103+H103</f>
        <v>0</v>
      </c>
      <c r="C103" s="18">
        <v>0.035</v>
      </c>
      <c r="D103" s="15"/>
      <c r="E103" s="15"/>
      <c r="F103" s="15"/>
      <c r="G103" s="15"/>
      <c r="H103" s="15"/>
      <c r="I103" s="341"/>
    </row>
    <row r="104" spans="1:9" ht="69.75" customHeight="1">
      <c r="A104" s="19" t="s">
        <v>351</v>
      </c>
      <c r="B104" s="23">
        <f>E104+F104+G104+H104</f>
        <v>0.62</v>
      </c>
      <c r="C104" s="18">
        <f aca="true" t="shared" si="19" ref="C104:H104">C106+C107</f>
        <v>0.20400000000000001</v>
      </c>
      <c r="D104" s="18">
        <f t="shared" si="19"/>
        <v>0.064</v>
      </c>
      <c r="E104" s="18">
        <f t="shared" si="19"/>
        <v>0.155</v>
      </c>
      <c r="F104" s="18">
        <f t="shared" si="19"/>
        <v>0.155</v>
      </c>
      <c r="G104" s="18">
        <f t="shared" si="19"/>
        <v>0.155</v>
      </c>
      <c r="H104" s="18">
        <f t="shared" si="19"/>
        <v>0.155</v>
      </c>
      <c r="I104" s="341" t="s">
        <v>352</v>
      </c>
    </row>
    <row r="105" spans="1:9" ht="16.5" customHeight="1">
      <c r="A105" s="13" t="s">
        <v>181</v>
      </c>
      <c r="B105" s="25"/>
      <c r="C105" s="18"/>
      <c r="D105" s="18"/>
      <c r="E105" s="18"/>
      <c r="F105" s="18"/>
      <c r="G105" s="18"/>
      <c r="H105" s="18"/>
      <c r="I105" s="341"/>
    </row>
    <row r="106" spans="1:9" ht="16.5" customHeight="1">
      <c r="A106" s="16" t="s">
        <v>182</v>
      </c>
      <c r="B106" s="23">
        <f aca="true" t="shared" si="20" ref="B106:B112">E106+F106+G106+H106</f>
        <v>0</v>
      </c>
      <c r="C106" s="18">
        <f>C111</f>
        <v>0.137</v>
      </c>
      <c r="D106" s="18"/>
      <c r="E106" s="18"/>
      <c r="F106" s="18"/>
      <c r="G106" s="18"/>
      <c r="H106" s="18"/>
      <c r="I106" s="341"/>
    </row>
    <row r="107" spans="1:9" ht="16.5" customHeight="1">
      <c r="A107" s="16" t="s">
        <v>183</v>
      </c>
      <c r="B107" s="23">
        <f t="shared" si="20"/>
        <v>0.62</v>
      </c>
      <c r="C107" s="28">
        <f>C110</f>
        <v>0.067</v>
      </c>
      <c r="D107" s="18">
        <v>0.064</v>
      </c>
      <c r="E107" s="18">
        <v>0.155</v>
      </c>
      <c r="F107" s="18">
        <v>0.155</v>
      </c>
      <c r="G107" s="18">
        <v>0.155</v>
      </c>
      <c r="H107" s="18">
        <v>0.155</v>
      </c>
      <c r="I107" s="341"/>
    </row>
    <row r="108" spans="1:9" ht="48.75" customHeight="1">
      <c r="A108" s="16" t="s">
        <v>353</v>
      </c>
      <c r="B108" s="20">
        <f t="shared" si="20"/>
        <v>0</v>
      </c>
      <c r="C108" s="18">
        <f>C110+C111</f>
        <v>0.20400000000000001</v>
      </c>
      <c r="D108" s="18"/>
      <c r="E108" s="18"/>
      <c r="F108" s="18"/>
      <c r="G108" s="18"/>
      <c r="H108" s="18"/>
      <c r="I108" s="342"/>
    </row>
    <row r="109" spans="1:9" ht="16.5" customHeight="1">
      <c r="A109" s="13" t="s">
        <v>181</v>
      </c>
      <c r="B109" s="20">
        <f t="shared" si="20"/>
        <v>0</v>
      </c>
      <c r="C109" s="15"/>
      <c r="D109" s="15"/>
      <c r="E109" s="15"/>
      <c r="F109" s="15"/>
      <c r="G109" s="15"/>
      <c r="H109" s="45"/>
      <c r="I109" s="342"/>
    </row>
    <row r="110" spans="1:9" ht="16.5" customHeight="1">
      <c r="A110" s="16" t="s">
        <v>183</v>
      </c>
      <c r="B110" s="20">
        <f t="shared" si="20"/>
        <v>0</v>
      </c>
      <c r="C110" s="28">
        <v>0.067</v>
      </c>
      <c r="D110" s="18"/>
      <c r="E110" s="18"/>
      <c r="F110" s="18"/>
      <c r="G110" s="18"/>
      <c r="H110" s="18"/>
      <c r="I110" s="342"/>
    </row>
    <row r="111" spans="1:9" ht="16.5" customHeight="1">
      <c r="A111" s="16" t="s">
        <v>182</v>
      </c>
      <c r="B111" s="20">
        <f t="shared" si="20"/>
        <v>0</v>
      </c>
      <c r="C111" s="18">
        <v>0.137</v>
      </c>
      <c r="D111" s="18"/>
      <c r="E111" s="18"/>
      <c r="F111" s="18"/>
      <c r="G111" s="18"/>
      <c r="H111" s="18"/>
      <c r="I111" s="342"/>
    </row>
    <row r="112" spans="1:9" ht="22.5" customHeight="1">
      <c r="A112" s="19" t="s">
        <v>354</v>
      </c>
      <c r="B112" s="20">
        <f t="shared" si="20"/>
        <v>0.28</v>
      </c>
      <c r="C112" s="15">
        <f aca="true" t="shared" si="21" ref="C112:H112">C114</f>
        <v>0.172</v>
      </c>
      <c r="D112" s="35">
        <f t="shared" si="21"/>
        <v>0.045700000000000005</v>
      </c>
      <c r="E112" s="15">
        <f t="shared" si="21"/>
        <v>0.07</v>
      </c>
      <c r="F112" s="15">
        <f t="shared" si="21"/>
        <v>0.07</v>
      </c>
      <c r="G112" s="15">
        <f t="shared" si="21"/>
        <v>0.07</v>
      </c>
      <c r="H112" s="15">
        <f t="shared" si="21"/>
        <v>0.07</v>
      </c>
      <c r="I112" s="348" t="s">
        <v>355</v>
      </c>
    </row>
    <row r="113" spans="1:9" ht="16.5" customHeight="1">
      <c r="A113" s="13" t="s">
        <v>181</v>
      </c>
      <c r="B113" s="20"/>
      <c r="C113" s="15"/>
      <c r="D113" s="35"/>
      <c r="E113" s="15"/>
      <c r="F113" s="15"/>
      <c r="G113" s="15"/>
      <c r="H113" s="45"/>
      <c r="I113" s="348"/>
    </row>
    <row r="114" spans="1:9" ht="107.25" customHeight="1">
      <c r="A114" s="16" t="s">
        <v>183</v>
      </c>
      <c r="B114" s="20">
        <f>E114+F114+G114+H114</f>
        <v>0.28</v>
      </c>
      <c r="C114" s="28">
        <v>0.172</v>
      </c>
      <c r="D114" s="35">
        <v>0.045700000000000005</v>
      </c>
      <c r="E114" s="15">
        <v>0.07</v>
      </c>
      <c r="F114" s="15">
        <v>0.07</v>
      </c>
      <c r="G114" s="15">
        <v>0.07</v>
      </c>
      <c r="H114" s="15">
        <v>0.07</v>
      </c>
      <c r="I114" s="348"/>
    </row>
    <row r="115" spans="1:9" ht="34.5" customHeight="1">
      <c r="A115" s="19" t="s">
        <v>356</v>
      </c>
      <c r="B115" s="20">
        <f>E115+F115+G115+H115</f>
        <v>0.4</v>
      </c>
      <c r="C115" s="18">
        <f aca="true" t="shared" si="22" ref="C115:H115">C117</f>
        <v>0.096</v>
      </c>
      <c r="D115" s="35">
        <f t="shared" si="22"/>
        <v>0.0245</v>
      </c>
      <c r="E115" s="18">
        <f t="shared" si="22"/>
        <v>0.1</v>
      </c>
      <c r="F115" s="18">
        <f t="shared" si="22"/>
        <v>0.1</v>
      </c>
      <c r="G115" s="18">
        <f t="shared" si="22"/>
        <v>0.1</v>
      </c>
      <c r="H115" s="18">
        <f t="shared" si="22"/>
        <v>0.1</v>
      </c>
      <c r="I115" s="348" t="s">
        <v>357</v>
      </c>
    </row>
    <row r="116" spans="1:9" ht="16.5" customHeight="1">
      <c r="A116" s="13" t="s">
        <v>181</v>
      </c>
      <c r="B116" s="20"/>
      <c r="C116" s="18"/>
      <c r="D116" s="18"/>
      <c r="E116" s="18"/>
      <c r="F116" s="18"/>
      <c r="G116" s="18"/>
      <c r="H116" s="18"/>
      <c r="I116" s="348"/>
    </row>
    <row r="117" spans="1:9" ht="16.5" customHeight="1">
      <c r="A117" s="16" t="s">
        <v>183</v>
      </c>
      <c r="B117" s="20">
        <f>E117+F117+G117+H117</f>
        <v>0.4</v>
      </c>
      <c r="C117" s="28">
        <v>0.096</v>
      </c>
      <c r="D117" s="35">
        <v>0.0245</v>
      </c>
      <c r="E117" s="18">
        <v>0.1</v>
      </c>
      <c r="F117" s="18">
        <v>0.1</v>
      </c>
      <c r="G117" s="18">
        <v>0.1</v>
      </c>
      <c r="H117" s="18">
        <v>0.1</v>
      </c>
      <c r="I117" s="348"/>
    </row>
    <row r="118" spans="1:9" ht="16.5" customHeight="1">
      <c r="A118" s="19" t="s">
        <v>358</v>
      </c>
      <c r="B118" s="20">
        <f>E118+F118+G118+H118</f>
        <v>0</v>
      </c>
      <c r="C118" s="15">
        <f>C120</f>
        <v>0.03</v>
      </c>
      <c r="D118" s="15"/>
      <c r="E118" s="15"/>
      <c r="F118" s="15"/>
      <c r="G118" s="15"/>
      <c r="H118" s="15"/>
      <c r="I118" s="341" t="s">
        <v>359</v>
      </c>
    </row>
    <row r="119" spans="1:9" ht="16.5" customHeight="1">
      <c r="A119" s="13" t="s">
        <v>181</v>
      </c>
      <c r="B119" s="20"/>
      <c r="C119" s="15"/>
      <c r="D119" s="15"/>
      <c r="E119" s="15"/>
      <c r="F119" s="15"/>
      <c r="G119" s="15"/>
      <c r="H119" s="15"/>
      <c r="I119" s="341"/>
    </row>
    <row r="120" spans="1:9" ht="16.5" customHeight="1">
      <c r="A120" s="16" t="s">
        <v>183</v>
      </c>
      <c r="B120" s="20">
        <f aca="true" t="shared" si="23" ref="B120:B130">E120+F120+G120+H120</f>
        <v>0</v>
      </c>
      <c r="C120" s="15">
        <v>0.03</v>
      </c>
      <c r="D120" s="15"/>
      <c r="E120" s="15"/>
      <c r="F120" s="15"/>
      <c r="G120" s="15"/>
      <c r="H120" s="15"/>
      <c r="I120" s="341"/>
    </row>
    <row r="121" spans="1:9" ht="21.75" customHeight="1">
      <c r="A121" s="27" t="s">
        <v>360</v>
      </c>
      <c r="B121" s="10">
        <f t="shared" si="23"/>
        <v>0</v>
      </c>
      <c r="C121" s="34">
        <f>C123</f>
        <v>6.897</v>
      </c>
      <c r="D121" s="46"/>
      <c r="E121" s="46"/>
      <c r="F121" s="46"/>
      <c r="G121" s="46"/>
      <c r="H121" s="46"/>
      <c r="I121" s="12"/>
    </row>
    <row r="122" spans="1:9" ht="16.5" customHeight="1">
      <c r="A122" s="13" t="s">
        <v>181</v>
      </c>
      <c r="B122" s="20">
        <f t="shared" si="23"/>
        <v>0</v>
      </c>
      <c r="C122" s="28"/>
      <c r="D122" s="15"/>
      <c r="E122" s="15"/>
      <c r="F122" s="15"/>
      <c r="G122" s="15"/>
      <c r="H122" s="15"/>
      <c r="I122" s="351"/>
    </row>
    <row r="123" spans="1:9" ht="16.5" customHeight="1">
      <c r="A123" s="16" t="s">
        <v>183</v>
      </c>
      <c r="B123" s="20">
        <f t="shared" si="23"/>
        <v>0</v>
      </c>
      <c r="C123" s="28">
        <v>6.897</v>
      </c>
      <c r="D123" s="33"/>
      <c r="E123" s="33"/>
      <c r="F123" s="33"/>
      <c r="G123" s="33"/>
      <c r="H123" s="33"/>
      <c r="I123" s="351"/>
    </row>
    <row r="124" spans="1:9" ht="41.25" customHeight="1">
      <c r="A124" s="19" t="s">
        <v>361</v>
      </c>
      <c r="B124" s="20">
        <f t="shared" si="23"/>
        <v>0</v>
      </c>
      <c r="C124" s="15">
        <f>C126</f>
        <v>4.25</v>
      </c>
      <c r="D124" s="15"/>
      <c r="E124" s="15"/>
      <c r="F124" s="15"/>
      <c r="G124" s="15"/>
      <c r="H124" s="15"/>
      <c r="I124" s="341" t="s">
        <v>362</v>
      </c>
    </row>
    <row r="125" spans="1:9" ht="16.5" customHeight="1">
      <c r="A125" s="13" t="s">
        <v>181</v>
      </c>
      <c r="B125" s="20">
        <f t="shared" si="23"/>
        <v>0</v>
      </c>
      <c r="C125" s="15"/>
      <c r="D125" s="15"/>
      <c r="E125" s="15"/>
      <c r="F125" s="15"/>
      <c r="G125" s="15"/>
      <c r="H125" s="15"/>
      <c r="I125" s="341"/>
    </row>
    <row r="126" spans="1:9" ht="61.5" customHeight="1">
      <c r="A126" s="16" t="s">
        <v>183</v>
      </c>
      <c r="B126" s="20">
        <f t="shared" si="23"/>
        <v>0</v>
      </c>
      <c r="C126" s="15">
        <v>4.25</v>
      </c>
      <c r="D126" s="15"/>
      <c r="E126" s="15"/>
      <c r="F126" s="15"/>
      <c r="G126" s="15"/>
      <c r="H126" s="15"/>
      <c r="I126" s="341"/>
    </row>
    <row r="127" spans="1:9" ht="81.75" customHeight="1">
      <c r="A127" s="19" t="s">
        <v>363</v>
      </c>
      <c r="B127" s="20">
        <f t="shared" si="23"/>
        <v>0</v>
      </c>
      <c r="C127" s="32">
        <f>C129</f>
        <v>0.332</v>
      </c>
      <c r="D127" s="32"/>
      <c r="E127" s="32"/>
      <c r="F127" s="32"/>
      <c r="G127" s="32"/>
      <c r="H127" s="32"/>
      <c r="I127" s="341" t="s">
        <v>364</v>
      </c>
    </row>
    <row r="128" spans="1:9" ht="16.5" customHeight="1">
      <c r="A128" s="13" t="s">
        <v>181</v>
      </c>
      <c r="B128" s="20">
        <f t="shared" si="23"/>
        <v>0</v>
      </c>
      <c r="C128" s="15"/>
      <c r="D128" s="15"/>
      <c r="E128" s="15"/>
      <c r="F128" s="15"/>
      <c r="G128" s="15"/>
      <c r="H128" s="15"/>
      <c r="I128" s="341"/>
    </row>
    <row r="129" spans="1:9" ht="16.5" customHeight="1">
      <c r="A129" s="16" t="s">
        <v>183</v>
      </c>
      <c r="B129" s="20">
        <f t="shared" si="23"/>
        <v>0</v>
      </c>
      <c r="C129" s="15">
        <v>0.332</v>
      </c>
      <c r="D129" s="15"/>
      <c r="E129" s="15"/>
      <c r="F129" s="15"/>
      <c r="G129" s="15"/>
      <c r="H129" s="15"/>
      <c r="I129" s="341"/>
    </row>
    <row r="130" spans="1:9" ht="68.25" customHeight="1">
      <c r="A130" s="19" t="s">
        <v>365</v>
      </c>
      <c r="B130" s="20">
        <f t="shared" si="23"/>
        <v>0</v>
      </c>
      <c r="C130" s="18">
        <f>C132</f>
        <v>0.347</v>
      </c>
      <c r="D130" s="15"/>
      <c r="E130" s="15"/>
      <c r="F130" s="15"/>
      <c r="G130" s="15"/>
      <c r="H130" s="15"/>
      <c r="I130" s="341" t="s">
        <v>366</v>
      </c>
    </row>
    <row r="131" spans="1:9" ht="16.5" customHeight="1">
      <c r="A131" s="13" t="s">
        <v>181</v>
      </c>
      <c r="B131" s="33"/>
      <c r="C131" s="15"/>
      <c r="D131" s="15"/>
      <c r="E131" s="15"/>
      <c r="F131" s="15"/>
      <c r="G131" s="15"/>
      <c r="H131" s="15"/>
      <c r="I131" s="341"/>
    </row>
    <row r="132" spans="1:9" ht="29.25" customHeight="1">
      <c r="A132" s="16" t="s">
        <v>183</v>
      </c>
      <c r="B132" s="20">
        <f>E132+F132+G132+H132</f>
        <v>0</v>
      </c>
      <c r="C132" s="18">
        <v>0.347</v>
      </c>
      <c r="D132" s="15"/>
      <c r="E132" s="15"/>
      <c r="F132" s="15"/>
      <c r="G132" s="15"/>
      <c r="H132" s="15"/>
      <c r="I132" s="341"/>
    </row>
    <row r="133" spans="1:9" ht="66.75" customHeight="1">
      <c r="A133" s="19" t="s">
        <v>367</v>
      </c>
      <c r="B133" s="20">
        <f>E133+F133+G133+H133</f>
        <v>0</v>
      </c>
      <c r="C133" s="15">
        <f>C135</f>
        <v>0.805</v>
      </c>
      <c r="D133" s="15"/>
      <c r="E133" s="15"/>
      <c r="F133" s="15"/>
      <c r="G133" s="14"/>
      <c r="H133" s="14"/>
      <c r="I133" s="341" t="s">
        <v>368</v>
      </c>
    </row>
    <row r="134" spans="1:9" ht="16.5" customHeight="1">
      <c r="A134" s="13" t="s">
        <v>181</v>
      </c>
      <c r="B134" s="20">
        <f>E134+F134+G134+H134</f>
        <v>0</v>
      </c>
      <c r="C134" s="15"/>
      <c r="D134" s="15"/>
      <c r="E134" s="15"/>
      <c r="F134" s="15"/>
      <c r="G134" s="15"/>
      <c r="H134" s="15"/>
      <c r="I134" s="341"/>
    </row>
    <row r="135" spans="1:9" ht="45.75" customHeight="1">
      <c r="A135" s="16" t="s">
        <v>183</v>
      </c>
      <c r="B135" s="20">
        <f>E135+F135+G135+H135</f>
        <v>0</v>
      </c>
      <c r="C135" s="5">
        <v>0.805</v>
      </c>
      <c r="D135" s="47"/>
      <c r="E135" s="47"/>
      <c r="F135" s="47"/>
      <c r="G135" s="47"/>
      <c r="H135" s="47"/>
      <c r="I135" s="341"/>
    </row>
    <row r="136" spans="1:9" ht="32.25" customHeight="1">
      <c r="A136" s="19" t="s">
        <v>369</v>
      </c>
      <c r="B136" s="20">
        <f>E136+F136+G136+H136</f>
        <v>0</v>
      </c>
      <c r="C136" s="48">
        <f>C138</f>
        <v>1.163</v>
      </c>
      <c r="D136" s="32"/>
      <c r="E136" s="32"/>
      <c r="F136" s="32"/>
      <c r="G136" s="32"/>
      <c r="H136" s="32"/>
      <c r="I136" s="341" t="s">
        <v>370</v>
      </c>
    </row>
    <row r="137" spans="1:9" ht="16.5" customHeight="1">
      <c r="A137" s="13" t="s">
        <v>181</v>
      </c>
      <c r="B137" s="20"/>
      <c r="C137" s="18"/>
      <c r="D137" s="15"/>
      <c r="E137" s="15"/>
      <c r="F137" s="15"/>
      <c r="G137" s="15"/>
      <c r="H137" s="15"/>
      <c r="I137" s="341"/>
    </row>
    <row r="138" spans="1:9" ht="34.5" customHeight="1">
      <c r="A138" s="16" t="s">
        <v>183</v>
      </c>
      <c r="B138" s="20">
        <f>E138+F138+G138+H138</f>
        <v>0</v>
      </c>
      <c r="C138" s="49">
        <v>1.163</v>
      </c>
      <c r="D138" s="47"/>
      <c r="E138" s="47"/>
      <c r="F138" s="47"/>
      <c r="G138" s="47"/>
      <c r="H138" s="47"/>
      <c r="I138" s="341"/>
    </row>
    <row r="139" spans="1:9" ht="135" customHeight="1">
      <c r="A139" s="50" t="s">
        <v>371</v>
      </c>
      <c r="B139" s="23">
        <f>E139+F139+G139+H139</f>
        <v>2.225</v>
      </c>
      <c r="C139" s="51"/>
      <c r="D139" s="51">
        <f>D141</f>
        <v>0.574</v>
      </c>
      <c r="E139" s="51">
        <f>E141</f>
        <v>0.575</v>
      </c>
      <c r="F139" s="51">
        <f>F141</f>
        <v>0.55</v>
      </c>
      <c r="G139" s="51">
        <f>G141</f>
        <v>0.55</v>
      </c>
      <c r="H139" s="51">
        <f>H141</f>
        <v>0.55</v>
      </c>
      <c r="I139" s="341" t="s">
        <v>372</v>
      </c>
    </row>
    <row r="140" spans="1:9" ht="16.5" customHeight="1">
      <c r="A140" s="13" t="s">
        <v>181</v>
      </c>
      <c r="B140" s="25"/>
      <c r="C140" s="49"/>
      <c r="D140" s="51"/>
      <c r="E140" s="51"/>
      <c r="F140" s="51"/>
      <c r="G140" s="51"/>
      <c r="H140" s="51"/>
      <c r="I140" s="341"/>
    </row>
    <row r="141" spans="1:9" ht="16.5" customHeight="1">
      <c r="A141" s="16" t="s">
        <v>183</v>
      </c>
      <c r="B141" s="23">
        <f>E141+F141+G141+H141</f>
        <v>2.225</v>
      </c>
      <c r="C141" s="49"/>
      <c r="D141" s="51">
        <v>0.574</v>
      </c>
      <c r="E141" s="51">
        <v>0.575</v>
      </c>
      <c r="F141" s="51">
        <v>0.55</v>
      </c>
      <c r="G141" s="51">
        <v>0.55</v>
      </c>
      <c r="H141" s="51">
        <v>0.55</v>
      </c>
      <c r="I141" s="341"/>
    </row>
    <row r="142" spans="1:9" ht="48.75" customHeight="1">
      <c r="A142" s="50" t="s">
        <v>373</v>
      </c>
      <c r="B142" s="23">
        <f>E142+F142+G142+H142</f>
        <v>0.603</v>
      </c>
      <c r="C142" s="5"/>
      <c r="D142" s="51">
        <f>D144</f>
        <v>0.116</v>
      </c>
      <c r="E142" s="51">
        <f>E144</f>
        <v>0.153</v>
      </c>
      <c r="F142" s="51">
        <f>F144</f>
        <v>0.15</v>
      </c>
      <c r="G142" s="51">
        <f>G144</f>
        <v>0.15</v>
      </c>
      <c r="H142" s="51">
        <f>H144</f>
        <v>0.15</v>
      </c>
      <c r="I142" s="341" t="s">
        <v>374</v>
      </c>
    </row>
    <row r="143" spans="1:9" ht="16.5" customHeight="1">
      <c r="A143" s="13" t="s">
        <v>181</v>
      </c>
      <c r="B143" s="20"/>
      <c r="C143" s="5"/>
      <c r="D143" s="51"/>
      <c r="E143" s="51"/>
      <c r="F143" s="51"/>
      <c r="G143" s="51"/>
      <c r="H143" s="51"/>
      <c r="I143" s="341"/>
    </row>
    <row r="144" spans="1:9" ht="16.5" customHeight="1">
      <c r="A144" s="16" t="s">
        <v>183</v>
      </c>
      <c r="B144" s="23">
        <f>E144+F144+G144+H144</f>
        <v>0.603</v>
      </c>
      <c r="C144" s="5"/>
      <c r="D144" s="51">
        <v>0.116</v>
      </c>
      <c r="E144" s="51">
        <v>0.153</v>
      </c>
      <c r="F144" s="51">
        <v>0.15</v>
      </c>
      <c r="G144" s="51">
        <v>0.15</v>
      </c>
      <c r="H144" s="51">
        <v>0.15</v>
      </c>
      <c r="I144" s="341"/>
    </row>
    <row r="145" spans="1:9" ht="34.5" customHeight="1">
      <c r="A145" s="50" t="s">
        <v>375</v>
      </c>
      <c r="B145" s="23">
        <f>E145+F145+G145+H145</f>
        <v>6.411</v>
      </c>
      <c r="C145" s="5"/>
      <c r="D145" s="51">
        <f>D147</f>
        <v>0.752</v>
      </c>
      <c r="E145" s="51">
        <f>E147</f>
        <v>1.611</v>
      </c>
      <c r="F145" s="51">
        <f>F147</f>
        <v>1.6</v>
      </c>
      <c r="G145" s="51">
        <f>G147</f>
        <v>1.6</v>
      </c>
      <c r="H145" s="51">
        <f>H147</f>
        <v>1.6</v>
      </c>
      <c r="I145" s="341" t="s">
        <v>376</v>
      </c>
    </row>
    <row r="146" spans="1:9" ht="16.5" customHeight="1">
      <c r="A146" s="13" t="s">
        <v>181</v>
      </c>
      <c r="B146" s="20"/>
      <c r="C146" s="5"/>
      <c r="D146" s="51"/>
      <c r="E146" s="51"/>
      <c r="F146" s="51"/>
      <c r="G146" s="51"/>
      <c r="H146" s="51"/>
      <c r="I146" s="341"/>
    </row>
    <row r="147" spans="1:9" ht="16.5" customHeight="1">
      <c r="A147" s="16" t="s">
        <v>183</v>
      </c>
      <c r="B147" s="23">
        <f>E147+F147+G147+H147</f>
        <v>6.411</v>
      </c>
      <c r="C147" s="5"/>
      <c r="D147" s="51">
        <v>0.752</v>
      </c>
      <c r="E147" s="51">
        <v>1.611</v>
      </c>
      <c r="F147" s="51">
        <v>1.6</v>
      </c>
      <c r="G147" s="51">
        <v>1.6</v>
      </c>
      <c r="H147" s="51">
        <v>1.6</v>
      </c>
      <c r="I147" s="341"/>
    </row>
    <row r="148" spans="1:9" ht="49.5" customHeight="1">
      <c r="A148" s="50" t="s">
        <v>377</v>
      </c>
      <c r="B148" s="23">
        <f>E148+F148+G148+H148</f>
        <v>0.82</v>
      </c>
      <c r="C148" s="5"/>
      <c r="D148" s="52">
        <f>D150</f>
        <v>0.0099</v>
      </c>
      <c r="E148" s="47">
        <f>E150</f>
        <v>0.205</v>
      </c>
      <c r="F148" s="47">
        <f>F150</f>
        <v>0.205</v>
      </c>
      <c r="G148" s="47">
        <f>G150</f>
        <v>0.205</v>
      </c>
      <c r="H148" s="47">
        <f>H150</f>
        <v>0.205</v>
      </c>
      <c r="I148" s="341" t="s">
        <v>378</v>
      </c>
    </row>
    <row r="149" spans="1:9" ht="16.5" customHeight="1">
      <c r="A149" s="13" t="s">
        <v>181</v>
      </c>
      <c r="B149" s="20"/>
      <c r="C149" s="5"/>
      <c r="D149" s="52"/>
      <c r="E149" s="47"/>
      <c r="F149" s="47"/>
      <c r="G149" s="47"/>
      <c r="H149" s="47"/>
      <c r="I149" s="341"/>
    </row>
    <row r="150" spans="1:9" ht="16.5" customHeight="1">
      <c r="A150" s="16" t="s">
        <v>183</v>
      </c>
      <c r="B150" s="23">
        <f>E150+F150+G150+H150</f>
        <v>0.82</v>
      </c>
      <c r="C150" s="5"/>
      <c r="D150" s="52">
        <v>0.0099</v>
      </c>
      <c r="E150" s="47">
        <v>0.205</v>
      </c>
      <c r="F150" s="47">
        <v>0.205</v>
      </c>
      <c r="G150" s="47">
        <v>0.205</v>
      </c>
      <c r="H150" s="47">
        <v>0.205</v>
      </c>
      <c r="I150" s="341"/>
    </row>
    <row r="151" spans="1:9" ht="82.5" customHeight="1">
      <c r="A151" s="50" t="s">
        <v>379</v>
      </c>
      <c r="B151" s="23">
        <f>E151+F151+G151+H151</f>
        <v>0.404</v>
      </c>
      <c r="C151" s="5"/>
      <c r="D151" s="51">
        <f>D153</f>
        <v>0.107</v>
      </c>
      <c r="E151" s="47">
        <f>E153</f>
        <v>0.107</v>
      </c>
      <c r="F151" s="47">
        <f>F153</f>
        <v>0.099</v>
      </c>
      <c r="G151" s="47">
        <f>G153</f>
        <v>0.099</v>
      </c>
      <c r="H151" s="47">
        <f>H153</f>
        <v>0.099</v>
      </c>
      <c r="I151" s="341" t="s">
        <v>380</v>
      </c>
    </row>
    <row r="152" spans="1:9" ht="16.5" customHeight="1">
      <c r="A152" s="13" t="s">
        <v>181</v>
      </c>
      <c r="B152" s="20"/>
      <c r="C152" s="5"/>
      <c r="D152" s="51"/>
      <c r="E152" s="47"/>
      <c r="F152" s="47"/>
      <c r="G152" s="47"/>
      <c r="H152" s="47"/>
      <c r="I152" s="341"/>
    </row>
    <row r="153" spans="1:9" ht="16.5" customHeight="1">
      <c r="A153" s="16" t="s">
        <v>183</v>
      </c>
      <c r="B153" s="23">
        <f>E153+F153+G153+H153</f>
        <v>0.404</v>
      </c>
      <c r="C153" s="5"/>
      <c r="D153" s="51">
        <v>0.107</v>
      </c>
      <c r="E153" s="47">
        <v>0.107</v>
      </c>
      <c r="F153" s="47">
        <v>0.099</v>
      </c>
      <c r="G153" s="47">
        <v>0.099</v>
      </c>
      <c r="H153" s="47">
        <v>0.099</v>
      </c>
      <c r="I153" s="341"/>
    </row>
    <row r="154" spans="1:9" ht="97.5" customHeight="1">
      <c r="A154" s="50" t="s">
        <v>381</v>
      </c>
      <c r="B154" s="23">
        <f>E154+F154+G154+H154</f>
        <v>0.972</v>
      </c>
      <c r="C154" s="5"/>
      <c r="D154" s="51">
        <f>D156</f>
        <v>0.198</v>
      </c>
      <c r="E154" s="51">
        <f>E156</f>
        <v>0.222</v>
      </c>
      <c r="F154" s="51">
        <f>F156</f>
        <v>0.25</v>
      </c>
      <c r="G154" s="51">
        <f>G156</f>
        <v>0.25</v>
      </c>
      <c r="H154" s="51">
        <f>H156</f>
        <v>0.25</v>
      </c>
      <c r="I154" s="341" t="s">
        <v>382</v>
      </c>
    </row>
    <row r="155" spans="1:9" ht="16.5" customHeight="1">
      <c r="A155" s="13" t="s">
        <v>181</v>
      </c>
      <c r="B155" s="20"/>
      <c r="C155" s="5"/>
      <c r="D155" s="51"/>
      <c r="E155" s="51"/>
      <c r="F155" s="51"/>
      <c r="G155" s="51"/>
      <c r="H155" s="51"/>
      <c r="I155" s="341"/>
    </row>
    <row r="156" spans="1:9" ht="16.5" customHeight="1">
      <c r="A156" s="16" t="s">
        <v>183</v>
      </c>
      <c r="B156" s="23">
        <f>E156+F156+G156+H156</f>
        <v>0.972</v>
      </c>
      <c r="C156" s="5"/>
      <c r="D156" s="51">
        <v>0.198</v>
      </c>
      <c r="E156" s="51">
        <v>0.222</v>
      </c>
      <c r="F156" s="51">
        <v>0.25</v>
      </c>
      <c r="G156" s="51">
        <v>0.25</v>
      </c>
      <c r="H156" s="51">
        <v>0.25</v>
      </c>
      <c r="I156" s="341"/>
    </row>
    <row r="157" spans="1:9" ht="48.75" customHeight="1">
      <c r="A157" s="50" t="s">
        <v>383</v>
      </c>
      <c r="B157" s="17">
        <f>E157+F157+G157+H157</f>
        <v>0.144</v>
      </c>
      <c r="C157" s="5"/>
      <c r="D157" s="51">
        <f>D159</f>
        <v>0.034</v>
      </c>
      <c r="E157" s="47">
        <f>E159</f>
        <v>0.036</v>
      </c>
      <c r="F157" s="47">
        <f>F159</f>
        <v>0.036</v>
      </c>
      <c r="G157" s="47">
        <f>G159</f>
        <v>0.036</v>
      </c>
      <c r="H157" s="47">
        <f>H159</f>
        <v>0.036</v>
      </c>
      <c r="I157" s="341" t="s">
        <v>0</v>
      </c>
    </row>
    <row r="158" spans="1:9" ht="16.5" customHeight="1">
      <c r="A158" s="13" t="s">
        <v>181</v>
      </c>
      <c r="B158" s="20"/>
      <c r="C158" s="5"/>
      <c r="D158" s="51"/>
      <c r="E158" s="47"/>
      <c r="F158" s="47"/>
      <c r="G158" s="47"/>
      <c r="H158" s="47"/>
      <c r="I158" s="341"/>
    </row>
    <row r="159" spans="1:9" ht="16.5" customHeight="1">
      <c r="A159" s="16" t="s">
        <v>183</v>
      </c>
      <c r="B159" s="17">
        <f>E159+F159+G159+H159</f>
        <v>0.144</v>
      </c>
      <c r="C159" s="5"/>
      <c r="D159" s="51">
        <v>0.034</v>
      </c>
      <c r="E159" s="47">
        <v>0.036</v>
      </c>
      <c r="F159" s="47">
        <v>0.036</v>
      </c>
      <c r="G159" s="47">
        <v>0.036</v>
      </c>
      <c r="H159" s="47">
        <v>0.036</v>
      </c>
      <c r="I159" s="341"/>
    </row>
    <row r="160" spans="1:9" ht="79.5" customHeight="1">
      <c r="A160" s="50" t="s">
        <v>1</v>
      </c>
      <c r="B160" s="17">
        <f>E160+F160+G160+H160</f>
        <v>1.6209999999999998</v>
      </c>
      <c r="C160" s="5"/>
      <c r="D160" s="51">
        <f>D162</f>
        <v>0.116</v>
      </c>
      <c r="E160" s="51">
        <f>E162</f>
        <v>0.391</v>
      </c>
      <c r="F160" s="51">
        <f>F162</f>
        <v>0.41</v>
      </c>
      <c r="G160" s="51">
        <f>G162</f>
        <v>0.41</v>
      </c>
      <c r="H160" s="51">
        <f>H162</f>
        <v>0.41</v>
      </c>
      <c r="I160" s="341" t="s">
        <v>2</v>
      </c>
    </row>
    <row r="161" spans="1:9" ht="16.5" customHeight="1">
      <c r="A161" s="13" t="s">
        <v>181</v>
      </c>
      <c r="B161" s="28"/>
      <c r="C161" s="5"/>
      <c r="D161" s="51"/>
      <c r="E161" s="47"/>
      <c r="F161" s="47"/>
      <c r="G161" s="47"/>
      <c r="H161" s="47"/>
      <c r="I161" s="341"/>
    </row>
    <row r="162" spans="1:9" ht="16.5" customHeight="1">
      <c r="A162" s="16" t="s">
        <v>183</v>
      </c>
      <c r="B162" s="17">
        <f>E162+F162+G162+H162</f>
        <v>1.6209999999999998</v>
      </c>
      <c r="C162" s="5"/>
      <c r="D162" s="51">
        <v>0.116</v>
      </c>
      <c r="E162" s="51">
        <v>0.391</v>
      </c>
      <c r="F162" s="51">
        <v>0.41</v>
      </c>
      <c r="G162" s="51">
        <v>0.41</v>
      </c>
      <c r="H162" s="51">
        <v>0.41</v>
      </c>
      <c r="I162" s="341"/>
    </row>
    <row r="163" spans="1:9" ht="70.5" customHeight="1">
      <c r="A163" s="50" t="s">
        <v>3</v>
      </c>
      <c r="B163" s="17">
        <f>E163+F163+G163+H163</f>
        <v>3.812</v>
      </c>
      <c r="C163" s="5"/>
      <c r="D163" s="51">
        <f>D165</f>
        <v>0.715</v>
      </c>
      <c r="E163" s="47">
        <f>E165</f>
        <v>0.953</v>
      </c>
      <c r="F163" s="47">
        <f>F165</f>
        <v>0.953</v>
      </c>
      <c r="G163" s="47">
        <f>G165</f>
        <v>0.953</v>
      </c>
      <c r="H163" s="47">
        <f>H165</f>
        <v>0.953</v>
      </c>
      <c r="I163" s="341" t="s">
        <v>4</v>
      </c>
    </row>
    <row r="164" spans="1:9" ht="16.5" customHeight="1">
      <c r="A164" s="13" t="s">
        <v>181</v>
      </c>
      <c r="B164" s="23"/>
      <c r="C164" s="5"/>
      <c r="D164" s="47"/>
      <c r="E164" s="47"/>
      <c r="F164" s="47"/>
      <c r="G164" s="47"/>
      <c r="H164" s="47"/>
      <c r="I164" s="341"/>
    </row>
    <row r="165" spans="1:9" ht="16.5" customHeight="1">
      <c r="A165" s="16" t="s">
        <v>183</v>
      </c>
      <c r="B165" s="17">
        <f>E165+F165+G165+H165</f>
        <v>3.812</v>
      </c>
      <c r="C165" s="5"/>
      <c r="D165" s="47">
        <v>0.715</v>
      </c>
      <c r="E165" s="47">
        <v>0.953</v>
      </c>
      <c r="F165" s="47">
        <v>0.953</v>
      </c>
      <c r="G165" s="47">
        <v>0.953</v>
      </c>
      <c r="H165" s="47">
        <v>0.953</v>
      </c>
      <c r="I165" s="341"/>
    </row>
    <row r="166" spans="1:9" ht="116.25" customHeight="1">
      <c r="A166" s="50" t="s">
        <v>5</v>
      </c>
      <c r="B166" s="23">
        <f>E166+F166+G166+H166</f>
        <v>3.5</v>
      </c>
      <c r="C166" s="5"/>
      <c r="D166" s="47">
        <f>D168</f>
        <v>1.049</v>
      </c>
      <c r="E166" s="51">
        <f>E168</f>
        <v>3.5</v>
      </c>
      <c r="F166" s="47">
        <v>0</v>
      </c>
      <c r="G166" s="47">
        <v>0</v>
      </c>
      <c r="H166" s="47">
        <v>0</v>
      </c>
      <c r="I166" s="341" t="s">
        <v>6</v>
      </c>
    </row>
    <row r="167" spans="1:9" ht="16.5" customHeight="1">
      <c r="A167" s="13" t="s">
        <v>181</v>
      </c>
      <c r="B167" s="20"/>
      <c r="C167" s="5"/>
      <c r="D167" s="47"/>
      <c r="E167" s="51"/>
      <c r="F167" s="47"/>
      <c r="G167" s="47"/>
      <c r="H167" s="47"/>
      <c r="I167" s="341"/>
    </row>
    <row r="168" spans="1:9" ht="16.5" customHeight="1">
      <c r="A168" s="16" t="s">
        <v>183</v>
      </c>
      <c r="B168" s="23">
        <f>E168+F168+G168+H168</f>
        <v>3.5</v>
      </c>
      <c r="C168" s="5"/>
      <c r="D168" s="47">
        <v>1.049</v>
      </c>
      <c r="E168" s="51">
        <v>3.5</v>
      </c>
      <c r="F168" s="47">
        <v>0</v>
      </c>
      <c r="G168" s="47">
        <v>0</v>
      </c>
      <c r="H168" s="47">
        <v>0</v>
      </c>
      <c r="I168" s="341"/>
    </row>
    <row r="169" spans="1:9" ht="31.5" customHeight="1">
      <c r="A169" s="27" t="s">
        <v>7</v>
      </c>
      <c r="B169" s="11">
        <f>E169+F169+G169+H169</f>
        <v>7.0329999999999995</v>
      </c>
      <c r="C169" s="34">
        <f aca="true" t="shared" si="24" ref="C169:H169">C171+C172</f>
        <v>6.684</v>
      </c>
      <c r="D169" s="34">
        <f t="shared" si="24"/>
        <v>1.78</v>
      </c>
      <c r="E169" s="34">
        <f t="shared" si="24"/>
        <v>1.675</v>
      </c>
      <c r="F169" s="34">
        <f t="shared" si="24"/>
        <v>1.786</v>
      </c>
      <c r="G169" s="34">
        <f t="shared" si="24"/>
        <v>1.786</v>
      </c>
      <c r="H169" s="34">
        <f t="shared" si="24"/>
        <v>1.786</v>
      </c>
      <c r="I169" s="12"/>
    </row>
    <row r="170" spans="1:9" ht="16.5" customHeight="1">
      <c r="A170" s="13" t="s">
        <v>181</v>
      </c>
      <c r="B170" s="17"/>
      <c r="C170" s="28"/>
      <c r="D170" s="14"/>
      <c r="E170" s="18"/>
      <c r="F170" s="18"/>
      <c r="G170" s="18"/>
      <c r="H170" s="18"/>
      <c r="I170" s="351"/>
    </row>
    <row r="171" spans="1:9" ht="16.5" customHeight="1">
      <c r="A171" s="16" t="s">
        <v>183</v>
      </c>
      <c r="B171" s="17">
        <f>E171+F171+G171+H171</f>
        <v>7.0329999999999995</v>
      </c>
      <c r="C171" s="28">
        <v>6.384</v>
      </c>
      <c r="D171" s="28">
        <f>D175+D179+D185</f>
        <v>1.78</v>
      </c>
      <c r="E171" s="28">
        <v>1.675</v>
      </c>
      <c r="F171" s="28">
        <v>1.786</v>
      </c>
      <c r="G171" s="28">
        <v>1.786</v>
      </c>
      <c r="H171" s="28">
        <v>1.786</v>
      </c>
      <c r="I171" s="351"/>
    </row>
    <row r="172" spans="1:9" ht="16.5" customHeight="1">
      <c r="A172" s="16" t="s">
        <v>190</v>
      </c>
      <c r="B172" s="23">
        <f>E172+F172+G172+H172</f>
        <v>0</v>
      </c>
      <c r="C172" s="25">
        <v>0.3</v>
      </c>
      <c r="D172" s="28"/>
      <c r="E172" s="22"/>
      <c r="F172" s="22"/>
      <c r="G172" s="22"/>
      <c r="H172" s="22"/>
      <c r="I172" s="351"/>
    </row>
    <row r="173" spans="1:9" ht="48" customHeight="1">
      <c r="A173" s="36" t="s">
        <v>8</v>
      </c>
      <c r="B173" s="23">
        <f>E173+F173+G173+H173</f>
        <v>1.2</v>
      </c>
      <c r="C173" s="25">
        <f aca="true" t="shared" si="25" ref="C173:H173">C175+C176</f>
        <v>4.09</v>
      </c>
      <c r="D173" s="53">
        <f t="shared" si="25"/>
        <v>0.5321</v>
      </c>
      <c r="E173" s="25">
        <f t="shared" si="25"/>
        <v>0.3</v>
      </c>
      <c r="F173" s="25">
        <f t="shared" si="25"/>
        <v>0.3</v>
      </c>
      <c r="G173" s="25">
        <f t="shared" si="25"/>
        <v>0.3</v>
      </c>
      <c r="H173" s="25">
        <f t="shared" si="25"/>
        <v>0.3</v>
      </c>
      <c r="I173" s="348" t="s">
        <v>9</v>
      </c>
    </row>
    <row r="174" spans="1:9" ht="16.5" customHeight="1">
      <c r="A174" s="54" t="s">
        <v>181</v>
      </c>
      <c r="B174" s="23"/>
      <c r="C174" s="25"/>
      <c r="D174" s="35"/>
      <c r="E174" s="24"/>
      <c r="F174" s="24"/>
      <c r="G174" s="24"/>
      <c r="H174" s="55"/>
      <c r="I174" s="348"/>
    </row>
    <row r="175" spans="1:9" ht="16.5" customHeight="1">
      <c r="A175" s="16" t="s">
        <v>183</v>
      </c>
      <c r="B175" s="23">
        <f>E175+F175+G175+H175</f>
        <v>1.2</v>
      </c>
      <c r="C175" s="25">
        <v>3.79</v>
      </c>
      <c r="D175" s="53">
        <v>0.5321</v>
      </c>
      <c r="E175" s="25">
        <v>0.3</v>
      </c>
      <c r="F175" s="25">
        <v>0.3</v>
      </c>
      <c r="G175" s="25">
        <v>0.3</v>
      </c>
      <c r="H175" s="25">
        <v>0.3</v>
      </c>
      <c r="I175" s="348"/>
    </row>
    <row r="176" spans="1:9" ht="63.75" customHeight="1">
      <c r="A176" s="16" t="s">
        <v>190</v>
      </c>
      <c r="B176" s="23">
        <f>E176+F176+G176+H176</f>
        <v>0</v>
      </c>
      <c r="C176" s="25">
        <v>0.3</v>
      </c>
      <c r="D176" s="28"/>
      <c r="E176" s="28"/>
      <c r="F176" s="28"/>
      <c r="G176" s="28"/>
      <c r="H176" s="28"/>
      <c r="I176" s="348"/>
    </row>
    <row r="177" spans="1:9" ht="107.25" customHeight="1">
      <c r="A177" s="36" t="s">
        <v>10</v>
      </c>
      <c r="B177" s="17">
        <f>E177+F177+G177+H177</f>
        <v>4.172999999999999</v>
      </c>
      <c r="C177" s="28">
        <f aca="true" t="shared" si="26" ref="C177:H177">C179</f>
        <v>2.294</v>
      </c>
      <c r="D177" s="53">
        <f t="shared" si="26"/>
        <v>1.0579</v>
      </c>
      <c r="E177" s="28">
        <f t="shared" si="26"/>
        <v>0.96</v>
      </c>
      <c r="F177" s="28">
        <f t="shared" si="26"/>
        <v>1.071</v>
      </c>
      <c r="G177" s="28">
        <f t="shared" si="26"/>
        <v>1.071</v>
      </c>
      <c r="H177" s="28">
        <f t="shared" si="26"/>
        <v>1.071</v>
      </c>
      <c r="I177" s="348" t="s">
        <v>11</v>
      </c>
    </row>
    <row r="178" spans="1:9" ht="16.5" customHeight="1">
      <c r="A178" s="54" t="s">
        <v>181</v>
      </c>
      <c r="B178" s="17"/>
      <c r="C178" s="28"/>
      <c r="D178" s="35"/>
      <c r="E178" s="18"/>
      <c r="F178" s="18"/>
      <c r="G178" s="18"/>
      <c r="H178" s="56"/>
      <c r="I178" s="348"/>
    </row>
    <row r="179" spans="1:9" ht="154.5" customHeight="1">
      <c r="A179" s="16" t="s">
        <v>183</v>
      </c>
      <c r="B179" s="17">
        <f>E179+F179+G179+H179</f>
        <v>4.172999999999999</v>
      </c>
      <c r="C179" s="28">
        <v>2.294</v>
      </c>
      <c r="D179" s="53">
        <v>1.0579</v>
      </c>
      <c r="E179" s="28">
        <v>0.96</v>
      </c>
      <c r="F179" s="28">
        <v>1.071</v>
      </c>
      <c r="G179" s="28">
        <v>1.071</v>
      </c>
      <c r="H179" s="28">
        <v>1.071</v>
      </c>
      <c r="I179" s="348"/>
    </row>
    <row r="180" spans="1:9" ht="36" customHeight="1">
      <c r="A180" s="36" t="s">
        <v>12</v>
      </c>
      <c r="B180" s="20">
        <f>E180+F180+G180+H180</f>
        <v>0</v>
      </c>
      <c r="C180" s="33">
        <f aca="true" t="shared" si="27" ref="C180:H180">C182</f>
        <v>0.3</v>
      </c>
      <c r="D180" s="33">
        <f t="shared" si="27"/>
        <v>0</v>
      </c>
      <c r="E180" s="33">
        <f t="shared" si="27"/>
        <v>0</v>
      </c>
      <c r="F180" s="33">
        <f t="shared" si="27"/>
        <v>0</v>
      </c>
      <c r="G180" s="33">
        <f t="shared" si="27"/>
        <v>0</v>
      </c>
      <c r="H180" s="33">
        <f t="shared" si="27"/>
        <v>0</v>
      </c>
      <c r="I180" s="341" t="s">
        <v>13</v>
      </c>
    </row>
    <row r="181" spans="1:9" ht="16.5" customHeight="1">
      <c r="A181" s="13" t="s">
        <v>181</v>
      </c>
      <c r="B181" s="20"/>
      <c r="C181" s="33"/>
      <c r="D181" s="15"/>
      <c r="E181" s="15"/>
      <c r="F181" s="15"/>
      <c r="G181" s="14"/>
      <c r="H181" s="57"/>
      <c r="I181" s="341"/>
    </row>
    <row r="182" spans="1:9" ht="16.5" customHeight="1">
      <c r="A182" s="16" t="s">
        <v>183</v>
      </c>
      <c r="B182" s="20">
        <f>E182+F182+G182+H182</f>
        <v>0</v>
      </c>
      <c r="C182" s="33">
        <v>0.3</v>
      </c>
      <c r="D182" s="33"/>
      <c r="E182" s="33"/>
      <c r="F182" s="33"/>
      <c r="G182" s="22"/>
      <c r="H182" s="22"/>
      <c r="I182" s="341"/>
    </row>
    <row r="183" spans="1:9" ht="37.5" customHeight="1">
      <c r="A183" s="50" t="s">
        <v>14</v>
      </c>
      <c r="B183" s="17">
        <f>E183+F183+G183+H183</f>
        <v>1.66</v>
      </c>
      <c r="C183" s="22">
        <f aca="true" t="shared" si="28" ref="C183:H183">C185</f>
        <v>0</v>
      </c>
      <c r="D183" s="28">
        <f t="shared" si="28"/>
        <v>0.19</v>
      </c>
      <c r="E183" s="28">
        <f t="shared" si="28"/>
        <v>0.415</v>
      </c>
      <c r="F183" s="28">
        <f t="shared" si="28"/>
        <v>0.415</v>
      </c>
      <c r="G183" s="28">
        <f t="shared" si="28"/>
        <v>0.415</v>
      </c>
      <c r="H183" s="28">
        <f t="shared" si="28"/>
        <v>0.415</v>
      </c>
      <c r="I183" s="348" t="s">
        <v>15</v>
      </c>
    </row>
    <row r="184" spans="1:9" ht="16.5" customHeight="1">
      <c r="A184" s="13" t="s">
        <v>181</v>
      </c>
      <c r="B184" s="17"/>
      <c r="C184" s="28"/>
      <c r="D184" s="28"/>
      <c r="E184" s="28"/>
      <c r="F184" s="28"/>
      <c r="G184" s="28"/>
      <c r="H184" s="28"/>
      <c r="I184" s="348"/>
    </row>
    <row r="185" spans="1:9" ht="16.5" customHeight="1">
      <c r="A185" s="16" t="s">
        <v>183</v>
      </c>
      <c r="B185" s="17">
        <f>E185+F185+G185+H185</f>
        <v>1.66</v>
      </c>
      <c r="C185" s="28"/>
      <c r="D185" s="28">
        <v>0.19</v>
      </c>
      <c r="E185" s="28">
        <v>0.415</v>
      </c>
      <c r="F185" s="28">
        <v>0.415</v>
      </c>
      <c r="G185" s="28">
        <v>0.415</v>
      </c>
      <c r="H185" s="28">
        <v>0.415</v>
      </c>
      <c r="I185" s="348"/>
    </row>
    <row r="186" spans="1:9" ht="29.25" customHeight="1">
      <c r="A186" s="27" t="s">
        <v>16</v>
      </c>
      <c r="B186" s="34">
        <f>E186+F186+G186+H186</f>
        <v>2019.045</v>
      </c>
      <c r="C186" s="34">
        <f aca="true" t="shared" si="29" ref="C186:H186">C188+C189+C190+C191+C192</f>
        <v>322.202</v>
      </c>
      <c r="D186" s="34">
        <f t="shared" si="29"/>
        <v>207.45600000000002</v>
      </c>
      <c r="E186" s="34">
        <f t="shared" si="29"/>
        <v>432.74899999999997</v>
      </c>
      <c r="F186" s="34">
        <f t="shared" si="29"/>
        <v>1077.41</v>
      </c>
      <c r="G186" s="34">
        <f t="shared" si="29"/>
        <v>340.83299999999997</v>
      </c>
      <c r="H186" s="34">
        <f t="shared" si="29"/>
        <v>168.053</v>
      </c>
      <c r="I186" s="12"/>
    </row>
    <row r="187" spans="1:9" ht="16.5" customHeight="1">
      <c r="A187" s="13" t="s">
        <v>181</v>
      </c>
      <c r="B187" s="33"/>
      <c r="C187" s="33"/>
      <c r="D187" s="15"/>
      <c r="E187" s="15"/>
      <c r="F187" s="15"/>
      <c r="G187" s="15"/>
      <c r="H187" s="15"/>
      <c r="I187" s="341" t="s">
        <v>17</v>
      </c>
    </row>
    <row r="188" spans="1:9" ht="16.5" customHeight="1">
      <c r="A188" s="16" t="s">
        <v>400</v>
      </c>
      <c r="B188" s="28">
        <f aca="true" t="shared" si="30" ref="B188:B193">E188+F188+G188+H188</f>
        <v>217.73000000000002</v>
      </c>
      <c r="C188" s="28">
        <v>101.204</v>
      </c>
      <c r="D188" s="28">
        <v>57.296</v>
      </c>
      <c r="E188" s="28">
        <v>57.43</v>
      </c>
      <c r="F188" s="28">
        <v>56.2</v>
      </c>
      <c r="G188" s="28">
        <v>52.05</v>
      </c>
      <c r="H188" s="28">
        <v>52.05</v>
      </c>
      <c r="I188" s="341"/>
    </row>
    <row r="189" spans="1:9" ht="16.5" customHeight="1">
      <c r="A189" s="16" t="s">
        <v>182</v>
      </c>
      <c r="B189" s="28">
        <f t="shared" si="30"/>
        <v>189.97000000000003</v>
      </c>
      <c r="C189" s="28">
        <v>63.802</v>
      </c>
      <c r="D189" s="28">
        <v>45.647</v>
      </c>
      <c r="E189" s="28">
        <v>52.596</v>
      </c>
      <c r="F189" s="28">
        <v>46.438</v>
      </c>
      <c r="G189" s="28">
        <v>45.718</v>
      </c>
      <c r="H189" s="28">
        <v>45.218</v>
      </c>
      <c r="I189" s="341"/>
    </row>
    <row r="190" spans="1:9" ht="16.5" customHeight="1">
      <c r="A190" s="16" t="s">
        <v>183</v>
      </c>
      <c r="B190" s="28">
        <f t="shared" si="30"/>
        <v>36.947</v>
      </c>
      <c r="C190" s="28">
        <v>4.27</v>
      </c>
      <c r="D190" s="28">
        <v>4.949</v>
      </c>
      <c r="E190" s="28">
        <v>7.975</v>
      </c>
      <c r="F190" s="28">
        <v>9.63</v>
      </c>
      <c r="G190" s="28">
        <v>9.657</v>
      </c>
      <c r="H190" s="28">
        <v>9.685</v>
      </c>
      <c r="I190" s="341"/>
    </row>
    <row r="191" spans="1:9" ht="21" customHeight="1">
      <c r="A191" s="16" t="s">
        <v>184</v>
      </c>
      <c r="B191" s="28">
        <f t="shared" si="30"/>
        <v>1471.8139999999999</v>
      </c>
      <c r="C191" s="28">
        <v>152.926</v>
      </c>
      <c r="D191" s="28">
        <v>93.802</v>
      </c>
      <c r="E191" s="28">
        <v>296.498</v>
      </c>
      <c r="F191" s="28">
        <v>880.808</v>
      </c>
      <c r="G191" s="28">
        <v>233.408</v>
      </c>
      <c r="H191" s="28">
        <v>61.1</v>
      </c>
      <c r="I191" s="341"/>
    </row>
    <row r="192" spans="1:9" ht="21" customHeight="1">
      <c r="A192" s="16" t="s">
        <v>190</v>
      </c>
      <c r="B192" s="28">
        <f t="shared" si="30"/>
        <v>102.584</v>
      </c>
      <c r="C192" s="22">
        <v>0</v>
      </c>
      <c r="D192" s="28">
        <v>5.762</v>
      </c>
      <c r="E192" s="28">
        <v>18.25</v>
      </c>
      <c r="F192" s="28">
        <v>84.334</v>
      </c>
      <c r="G192" s="22">
        <v>0</v>
      </c>
      <c r="H192" s="22">
        <v>0</v>
      </c>
      <c r="I192" s="341"/>
    </row>
    <row r="193" spans="1:9" ht="47.25" customHeight="1">
      <c r="A193" s="19" t="s">
        <v>18</v>
      </c>
      <c r="B193" s="28">
        <f t="shared" si="30"/>
        <v>732.257</v>
      </c>
      <c r="C193" s="18">
        <f aca="true" t="shared" si="31" ref="C193:H193">C195+C196+C197+C198+C199</f>
        <v>262.414</v>
      </c>
      <c r="D193" s="18">
        <f t="shared" si="31"/>
        <v>157.509</v>
      </c>
      <c r="E193" s="18">
        <f t="shared" si="31"/>
        <v>186.941</v>
      </c>
      <c r="F193" s="18">
        <f t="shared" si="31"/>
        <v>242.37399999999997</v>
      </c>
      <c r="G193" s="18">
        <f t="shared" si="31"/>
        <v>152.97700000000003</v>
      </c>
      <c r="H193" s="18">
        <f t="shared" si="31"/>
        <v>149.965</v>
      </c>
      <c r="I193" s="341" t="s">
        <v>19</v>
      </c>
    </row>
    <row r="194" spans="1:9" ht="16.5" customHeight="1">
      <c r="A194" s="13" t="s">
        <v>181</v>
      </c>
      <c r="B194" s="28"/>
      <c r="C194" s="15"/>
      <c r="D194" s="15"/>
      <c r="E194" s="15"/>
      <c r="F194" s="15"/>
      <c r="G194" s="15"/>
      <c r="H194" s="15"/>
      <c r="I194" s="341"/>
    </row>
    <row r="195" spans="1:9" ht="16.5" customHeight="1">
      <c r="A195" s="16" t="s">
        <v>400</v>
      </c>
      <c r="B195" s="28">
        <f aca="true" t="shared" si="32" ref="B195:B200">E195+F195+G195+H195</f>
        <v>195.93</v>
      </c>
      <c r="C195" s="18">
        <v>100.827</v>
      </c>
      <c r="D195" s="18">
        <v>54.292</v>
      </c>
      <c r="E195" s="18">
        <v>53.93</v>
      </c>
      <c r="F195" s="18">
        <v>50.1</v>
      </c>
      <c r="G195" s="18">
        <v>45.95</v>
      </c>
      <c r="H195" s="18">
        <v>45.95</v>
      </c>
      <c r="I195" s="341"/>
    </row>
    <row r="196" spans="1:9" ht="16.5" customHeight="1">
      <c r="A196" s="16" t="s">
        <v>182</v>
      </c>
      <c r="B196" s="28">
        <f t="shared" si="32"/>
        <v>165.73</v>
      </c>
      <c r="C196" s="18">
        <v>60.574</v>
      </c>
      <c r="D196" s="18">
        <v>39.635</v>
      </c>
      <c r="E196" s="18">
        <v>46.576</v>
      </c>
      <c r="F196" s="18">
        <v>40.418</v>
      </c>
      <c r="G196" s="18">
        <v>39.618</v>
      </c>
      <c r="H196" s="18">
        <v>39.118</v>
      </c>
      <c r="I196" s="341"/>
    </row>
    <row r="197" spans="1:9" ht="16.5" customHeight="1">
      <c r="A197" s="16" t="s">
        <v>183</v>
      </c>
      <c r="B197" s="28">
        <f t="shared" si="32"/>
        <v>16.497</v>
      </c>
      <c r="C197" s="18">
        <v>2.513</v>
      </c>
      <c r="D197" s="18">
        <v>2.152</v>
      </c>
      <c r="E197" s="18">
        <v>4.385</v>
      </c>
      <c r="F197" s="18">
        <v>4.216</v>
      </c>
      <c r="G197" s="18">
        <v>4.099</v>
      </c>
      <c r="H197" s="18">
        <v>3.797</v>
      </c>
      <c r="I197" s="341"/>
    </row>
    <row r="198" spans="1:9" ht="16.5" customHeight="1">
      <c r="A198" s="16" t="s">
        <v>184</v>
      </c>
      <c r="B198" s="28">
        <f t="shared" si="32"/>
        <v>251.52</v>
      </c>
      <c r="C198" s="24">
        <v>98.5</v>
      </c>
      <c r="D198" s="18">
        <v>55.67</v>
      </c>
      <c r="E198" s="18">
        <v>63.8</v>
      </c>
      <c r="F198" s="18">
        <v>63.31</v>
      </c>
      <c r="G198" s="18">
        <v>63.31</v>
      </c>
      <c r="H198" s="18">
        <v>61.1</v>
      </c>
      <c r="I198" s="341"/>
    </row>
    <row r="199" spans="1:9" ht="16.5" customHeight="1">
      <c r="A199" s="16" t="s">
        <v>190</v>
      </c>
      <c r="B199" s="28">
        <f t="shared" si="32"/>
        <v>102.58</v>
      </c>
      <c r="C199" s="14">
        <v>0</v>
      </c>
      <c r="D199" s="18">
        <v>5.76</v>
      </c>
      <c r="E199" s="18">
        <v>18.25</v>
      </c>
      <c r="F199" s="18">
        <v>84.33</v>
      </c>
      <c r="G199" s="18">
        <v>0</v>
      </c>
      <c r="H199" s="18">
        <v>0</v>
      </c>
      <c r="I199" s="341"/>
    </row>
    <row r="200" spans="1:9" ht="32.25" customHeight="1">
      <c r="A200" s="50" t="s">
        <v>20</v>
      </c>
      <c r="B200" s="28">
        <f t="shared" si="32"/>
        <v>2.96</v>
      </c>
      <c r="C200" s="15">
        <f aca="true" t="shared" si="33" ref="C200:H200">C202</f>
        <v>1.115</v>
      </c>
      <c r="D200" s="18">
        <f t="shared" si="33"/>
        <v>0.2</v>
      </c>
      <c r="E200" s="18">
        <f t="shared" si="33"/>
        <v>0.74</v>
      </c>
      <c r="F200" s="18">
        <f t="shared" si="33"/>
        <v>0.74</v>
      </c>
      <c r="G200" s="18">
        <f t="shared" si="33"/>
        <v>0.74</v>
      </c>
      <c r="H200" s="18">
        <f t="shared" si="33"/>
        <v>0.74</v>
      </c>
      <c r="I200" s="341" t="s">
        <v>21</v>
      </c>
    </row>
    <row r="201" spans="1:9" ht="15" customHeight="1">
      <c r="A201" s="13" t="s">
        <v>181</v>
      </c>
      <c r="B201" s="28"/>
      <c r="C201" s="15"/>
      <c r="D201" s="18"/>
      <c r="E201" s="18"/>
      <c r="F201" s="18"/>
      <c r="G201" s="18"/>
      <c r="H201" s="56"/>
      <c r="I201" s="341"/>
    </row>
    <row r="202" spans="1:9" ht="16.5" customHeight="1">
      <c r="A202" s="16" t="s">
        <v>182</v>
      </c>
      <c r="B202" s="28">
        <f>E202+F202+G202+H202</f>
        <v>2.96</v>
      </c>
      <c r="C202" s="15">
        <v>1.115</v>
      </c>
      <c r="D202" s="18">
        <v>0.2</v>
      </c>
      <c r="E202" s="18">
        <v>0.74</v>
      </c>
      <c r="F202" s="18">
        <v>0.74</v>
      </c>
      <c r="G202" s="18">
        <v>0.74</v>
      </c>
      <c r="H202" s="18">
        <v>0.74</v>
      </c>
      <c r="I202" s="341"/>
    </row>
    <row r="203" spans="1:9" ht="31.5" customHeight="1">
      <c r="A203" s="50" t="s">
        <v>560</v>
      </c>
      <c r="B203" s="28">
        <f>E203+F203+G203+H203</f>
        <v>203.49099999999999</v>
      </c>
      <c r="C203" s="24">
        <f aca="true" t="shared" si="34" ref="C203:H203">C205+C206+C207</f>
        <v>81.807</v>
      </c>
      <c r="D203" s="24">
        <f t="shared" si="34"/>
        <v>55.169999999999995</v>
      </c>
      <c r="E203" s="24">
        <f t="shared" si="34"/>
        <v>55.191</v>
      </c>
      <c r="F203" s="24">
        <f t="shared" si="34"/>
        <v>52.6</v>
      </c>
      <c r="G203" s="24">
        <f t="shared" si="34"/>
        <v>48.1</v>
      </c>
      <c r="H203" s="24">
        <f t="shared" si="34"/>
        <v>47.6</v>
      </c>
      <c r="I203" s="348" t="s">
        <v>561</v>
      </c>
    </row>
    <row r="204" spans="1:9" ht="15" customHeight="1">
      <c r="A204" s="13" t="s">
        <v>181</v>
      </c>
      <c r="B204" s="28"/>
      <c r="C204" s="24"/>
      <c r="D204" s="24"/>
      <c r="E204" s="24"/>
      <c r="F204" s="24"/>
      <c r="G204" s="24"/>
      <c r="H204" s="55"/>
      <c r="I204" s="348"/>
    </row>
    <row r="205" spans="1:9" ht="16.5" customHeight="1">
      <c r="A205" s="16" t="s">
        <v>400</v>
      </c>
      <c r="B205" s="28">
        <f>E205+F205+G205+H205</f>
        <v>154</v>
      </c>
      <c r="C205" s="18">
        <v>63.654</v>
      </c>
      <c r="D205" s="18">
        <v>42.099</v>
      </c>
      <c r="E205" s="24">
        <v>42</v>
      </c>
      <c r="F205" s="24">
        <v>40</v>
      </c>
      <c r="G205" s="24">
        <v>36</v>
      </c>
      <c r="H205" s="24">
        <v>36</v>
      </c>
      <c r="I205" s="348"/>
    </row>
    <row r="206" spans="1:9" ht="16.5" customHeight="1">
      <c r="A206" s="16" t="s">
        <v>182</v>
      </c>
      <c r="B206" s="28">
        <f>E206+F206+G206+H206</f>
        <v>49</v>
      </c>
      <c r="C206" s="18">
        <v>18.131</v>
      </c>
      <c r="D206" s="18">
        <v>12.893</v>
      </c>
      <c r="E206" s="24">
        <v>13</v>
      </c>
      <c r="F206" s="24">
        <v>12.5</v>
      </c>
      <c r="G206" s="24">
        <v>12</v>
      </c>
      <c r="H206" s="24">
        <v>11.5</v>
      </c>
      <c r="I206" s="348"/>
    </row>
    <row r="207" spans="1:9" ht="16.5" customHeight="1">
      <c r="A207" s="16" t="s">
        <v>183</v>
      </c>
      <c r="B207" s="28">
        <f>E207+F207+G207+H207</f>
        <v>0.491</v>
      </c>
      <c r="C207" s="18">
        <v>0.022</v>
      </c>
      <c r="D207" s="18">
        <v>0.178</v>
      </c>
      <c r="E207" s="18">
        <v>0.191</v>
      </c>
      <c r="F207" s="24">
        <v>0.1</v>
      </c>
      <c r="G207" s="24">
        <v>0.1</v>
      </c>
      <c r="H207" s="24">
        <v>0.1</v>
      </c>
      <c r="I207" s="348"/>
    </row>
    <row r="208" spans="1:9" ht="31.5" customHeight="1">
      <c r="A208" s="50" t="s">
        <v>562</v>
      </c>
      <c r="B208" s="28">
        <f>E208+F208+G208+H208</f>
        <v>35.615518</v>
      </c>
      <c r="C208" s="18">
        <f aca="true" t="shared" si="35" ref="C208:H208">C210+C211+C212</f>
        <v>19.854000000000003</v>
      </c>
      <c r="D208" s="18">
        <f t="shared" si="35"/>
        <v>9.292318000000002</v>
      </c>
      <c r="E208" s="18">
        <f t="shared" si="35"/>
        <v>10.635518000000001</v>
      </c>
      <c r="F208" s="18">
        <f t="shared" si="35"/>
        <v>8.665999999999999</v>
      </c>
      <c r="G208" s="18">
        <f t="shared" si="35"/>
        <v>8.222</v>
      </c>
      <c r="H208" s="18">
        <f t="shared" si="35"/>
        <v>8.091999999999999</v>
      </c>
      <c r="I208" s="348" t="s">
        <v>563</v>
      </c>
    </row>
    <row r="209" spans="1:9" ht="16.5" customHeight="1">
      <c r="A209" s="13" t="s">
        <v>181</v>
      </c>
      <c r="B209" s="28"/>
      <c r="C209" s="18"/>
      <c r="D209" s="18"/>
      <c r="E209" s="18"/>
      <c r="F209" s="18"/>
      <c r="G209" s="18"/>
      <c r="H209" s="56"/>
      <c r="I209" s="348"/>
    </row>
    <row r="210" spans="1:9" ht="16.5" customHeight="1">
      <c r="A210" s="16" t="s">
        <v>400</v>
      </c>
      <c r="B210" s="28">
        <f>E210+F210+G210+H210</f>
        <v>12</v>
      </c>
      <c r="C210" s="18">
        <v>3.869</v>
      </c>
      <c r="D210" s="18">
        <v>3.42</v>
      </c>
      <c r="E210" s="18">
        <v>3.5</v>
      </c>
      <c r="F210" s="18">
        <v>2.9</v>
      </c>
      <c r="G210" s="18">
        <v>2.8</v>
      </c>
      <c r="H210" s="18">
        <v>2.8</v>
      </c>
      <c r="I210" s="348"/>
    </row>
    <row r="211" spans="1:9" ht="16.5" customHeight="1">
      <c r="A211" s="16" t="s">
        <v>182</v>
      </c>
      <c r="B211" s="28">
        <f>E211+F211+G211+H211</f>
        <v>19.299999999999997</v>
      </c>
      <c r="C211" s="18">
        <v>14.749</v>
      </c>
      <c r="D211" s="35">
        <v>5.2518</v>
      </c>
      <c r="E211" s="18">
        <v>5.3</v>
      </c>
      <c r="F211" s="18">
        <v>4.8</v>
      </c>
      <c r="G211" s="18">
        <v>4.6</v>
      </c>
      <c r="H211" s="18">
        <v>4.6</v>
      </c>
      <c r="I211" s="348"/>
    </row>
    <row r="212" spans="1:9" ht="54" customHeight="1">
      <c r="A212" s="16" t="s">
        <v>183</v>
      </c>
      <c r="B212" s="28">
        <f>E212+F212+G212+H212</f>
        <v>4.315518</v>
      </c>
      <c r="C212" s="18">
        <v>1.236</v>
      </c>
      <c r="D212" s="58">
        <v>0.620518</v>
      </c>
      <c r="E212" s="58">
        <v>1.835518</v>
      </c>
      <c r="F212" s="18">
        <v>0.966</v>
      </c>
      <c r="G212" s="18">
        <v>0.822</v>
      </c>
      <c r="H212" s="18">
        <v>0.692</v>
      </c>
      <c r="I212" s="348"/>
    </row>
    <row r="213" spans="1:9" ht="50.25" customHeight="1">
      <c r="A213" s="50" t="s">
        <v>564</v>
      </c>
      <c r="B213" s="28">
        <f>E213+F213+G213+H213</f>
        <v>2.842</v>
      </c>
      <c r="C213" s="18">
        <f aca="true" t="shared" si="36" ref="C213:H213">C215+C216</f>
        <v>2.3249999999999997</v>
      </c>
      <c r="D213" s="18">
        <f t="shared" si="36"/>
        <v>0.866</v>
      </c>
      <c r="E213" s="18">
        <f t="shared" si="36"/>
        <v>0.9079999999999999</v>
      </c>
      <c r="F213" s="18">
        <f t="shared" si="36"/>
        <v>0.6779999999999999</v>
      </c>
      <c r="G213" s="18">
        <f t="shared" si="36"/>
        <v>0.628</v>
      </c>
      <c r="H213" s="18">
        <f t="shared" si="36"/>
        <v>0.628</v>
      </c>
      <c r="I213" s="341" t="s">
        <v>565</v>
      </c>
    </row>
    <row r="214" spans="1:9" ht="15" customHeight="1">
      <c r="A214" s="13" t="s">
        <v>181</v>
      </c>
      <c r="B214" s="28"/>
      <c r="C214" s="15"/>
      <c r="D214" s="15"/>
      <c r="E214" s="15"/>
      <c r="F214" s="15"/>
      <c r="G214" s="15"/>
      <c r="H214" s="45"/>
      <c r="I214" s="341"/>
    </row>
    <row r="215" spans="1:9" ht="16.5" customHeight="1">
      <c r="A215" s="16" t="s">
        <v>400</v>
      </c>
      <c r="B215" s="28">
        <f>E215+F215+G215+H215</f>
        <v>2.5300000000000002</v>
      </c>
      <c r="C215" s="18">
        <v>2.207</v>
      </c>
      <c r="D215" s="18">
        <v>0.823</v>
      </c>
      <c r="E215" s="18">
        <v>0.83</v>
      </c>
      <c r="F215" s="18">
        <v>0.6</v>
      </c>
      <c r="G215" s="18">
        <v>0.55</v>
      </c>
      <c r="H215" s="18">
        <v>0.55</v>
      </c>
      <c r="I215" s="341"/>
    </row>
    <row r="216" spans="1:9" ht="16.5" customHeight="1">
      <c r="A216" s="16" t="s">
        <v>182</v>
      </c>
      <c r="B216" s="28">
        <f>E216+F216+G216+H216</f>
        <v>0.312</v>
      </c>
      <c r="C216" s="18">
        <v>0.118</v>
      </c>
      <c r="D216" s="18">
        <v>0.043</v>
      </c>
      <c r="E216" s="18">
        <v>0.078</v>
      </c>
      <c r="F216" s="18">
        <v>0.078</v>
      </c>
      <c r="G216" s="18">
        <v>0.078</v>
      </c>
      <c r="H216" s="18">
        <v>0.078</v>
      </c>
      <c r="I216" s="341"/>
    </row>
    <row r="217" spans="1:9" ht="31.5" customHeight="1">
      <c r="A217" s="50" t="s">
        <v>566</v>
      </c>
      <c r="B217" s="28">
        <f>E217+F217+G217+H217</f>
        <v>2.4000000000000004</v>
      </c>
      <c r="C217" s="14">
        <f aca="true" t="shared" si="37" ref="C217:H217">C219+C220</f>
        <v>0</v>
      </c>
      <c r="D217" s="18">
        <f t="shared" si="37"/>
        <v>0.7210000000000001</v>
      </c>
      <c r="E217" s="18">
        <f t="shared" si="37"/>
        <v>0.75</v>
      </c>
      <c r="F217" s="18">
        <f t="shared" si="37"/>
        <v>0.55</v>
      </c>
      <c r="G217" s="18">
        <f t="shared" si="37"/>
        <v>0.55</v>
      </c>
      <c r="H217" s="18">
        <f t="shared" si="37"/>
        <v>0.55</v>
      </c>
      <c r="I217" s="341" t="s">
        <v>567</v>
      </c>
    </row>
    <row r="218" spans="1:9" ht="16.5" customHeight="1">
      <c r="A218" s="13" t="s">
        <v>181</v>
      </c>
      <c r="B218" s="28"/>
      <c r="C218" s="18"/>
      <c r="D218" s="18"/>
      <c r="E218" s="18"/>
      <c r="F218" s="18"/>
      <c r="G218" s="18"/>
      <c r="H218" s="18"/>
      <c r="I218" s="341"/>
    </row>
    <row r="219" spans="1:9" ht="16.5" customHeight="1">
      <c r="A219" s="16" t="s">
        <v>400</v>
      </c>
      <c r="B219" s="28">
        <f>E219+F219+G219+H219</f>
        <v>2.2</v>
      </c>
      <c r="C219" s="18"/>
      <c r="D219" s="18">
        <v>0.685</v>
      </c>
      <c r="E219" s="18">
        <v>0.7</v>
      </c>
      <c r="F219" s="18">
        <v>0.5</v>
      </c>
      <c r="G219" s="18">
        <v>0.5</v>
      </c>
      <c r="H219" s="18">
        <v>0.5</v>
      </c>
      <c r="I219" s="341"/>
    </row>
    <row r="220" spans="1:9" ht="16.5" customHeight="1">
      <c r="A220" s="16" t="s">
        <v>182</v>
      </c>
      <c r="B220" s="28">
        <f>E220+F220+G220+H220</f>
        <v>0.2</v>
      </c>
      <c r="C220" s="18"/>
      <c r="D220" s="18">
        <v>0.036</v>
      </c>
      <c r="E220" s="18">
        <v>0.05</v>
      </c>
      <c r="F220" s="18">
        <v>0.05</v>
      </c>
      <c r="G220" s="18">
        <v>0.05</v>
      </c>
      <c r="H220" s="18">
        <v>0.05</v>
      </c>
      <c r="I220" s="341"/>
    </row>
    <row r="221" spans="1:9" ht="16.5" customHeight="1">
      <c r="A221" s="59" t="s">
        <v>568</v>
      </c>
      <c r="B221" s="28">
        <f>E221+F221+G221+H221</f>
        <v>26.1796</v>
      </c>
      <c r="C221" s="18">
        <f aca="true" t="shared" si="38" ref="C221:H221">C223+C224</f>
        <v>6.458</v>
      </c>
      <c r="D221" s="24">
        <f t="shared" si="38"/>
        <v>1</v>
      </c>
      <c r="E221" s="24">
        <f t="shared" si="38"/>
        <v>6.958</v>
      </c>
      <c r="F221" s="24">
        <f t="shared" si="38"/>
        <v>6.38</v>
      </c>
      <c r="G221" s="24">
        <f t="shared" si="38"/>
        <v>6.406499999999999</v>
      </c>
      <c r="H221" s="24">
        <f t="shared" si="38"/>
        <v>6.4351</v>
      </c>
      <c r="I221" s="348" t="s">
        <v>569</v>
      </c>
    </row>
    <row r="222" spans="1:9" ht="16.5" customHeight="1">
      <c r="A222" s="13" t="s">
        <v>181</v>
      </c>
      <c r="B222" s="28"/>
      <c r="C222" s="18"/>
      <c r="D222" s="24"/>
      <c r="E222" s="24"/>
      <c r="F222" s="24"/>
      <c r="G222" s="24"/>
      <c r="H222" s="55"/>
      <c r="I222" s="348"/>
    </row>
    <row r="223" spans="1:9" ht="16.5" customHeight="1">
      <c r="A223" s="16" t="s">
        <v>182</v>
      </c>
      <c r="B223" s="28">
        <f>E223+F223+G223+H223</f>
        <v>17.658</v>
      </c>
      <c r="C223" s="18">
        <v>5.958</v>
      </c>
      <c r="D223" s="18"/>
      <c r="E223" s="18">
        <v>5.958</v>
      </c>
      <c r="F223" s="18">
        <v>3.9</v>
      </c>
      <c r="G223" s="18">
        <v>3.9</v>
      </c>
      <c r="H223" s="18">
        <v>3.9</v>
      </c>
      <c r="I223" s="348"/>
    </row>
    <row r="224" spans="1:9" ht="16.5" customHeight="1">
      <c r="A224" s="16" t="s">
        <v>183</v>
      </c>
      <c r="B224" s="28">
        <f>E224+F224+G224+H224</f>
        <v>8.5216</v>
      </c>
      <c r="C224" s="24">
        <v>0.5</v>
      </c>
      <c r="D224" s="18">
        <v>1</v>
      </c>
      <c r="E224" s="18">
        <v>1</v>
      </c>
      <c r="F224" s="18">
        <v>2.48</v>
      </c>
      <c r="G224" s="35">
        <v>2.5065</v>
      </c>
      <c r="H224" s="35">
        <v>2.5351</v>
      </c>
      <c r="I224" s="348"/>
    </row>
    <row r="225" spans="1:9" ht="31.5" customHeight="1">
      <c r="A225" s="50" t="s">
        <v>570</v>
      </c>
      <c r="B225" s="28">
        <f>E225+F225+G225+H225</f>
        <v>5.2</v>
      </c>
      <c r="C225" s="18">
        <f aca="true" t="shared" si="39" ref="C225:H225">C227</f>
        <v>1.945</v>
      </c>
      <c r="D225" s="24">
        <f t="shared" si="39"/>
        <v>0</v>
      </c>
      <c r="E225" s="24">
        <f t="shared" si="39"/>
        <v>1.3</v>
      </c>
      <c r="F225" s="24">
        <f t="shared" si="39"/>
        <v>1.3</v>
      </c>
      <c r="G225" s="24">
        <f t="shared" si="39"/>
        <v>1.3</v>
      </c>
      <c r="H225" s="24">
        <f t="shared" si="39"/>
        <v>1.3</v>
      </c>
      <c r="I225" s="348" t="s">
        <v>571</v>
      </c>
    </row>
    <row r="226" spans="1:9" ht="15" customHeight="1">
      <c r="A226" s="13" t="s">
        <v>181</v>
      </c>
      <c r="B226" s="28"/>
      <c r="C226" s="18"/>
      <c r="D226" s="24"/>
      <c r="E226" s="24"/>
      <c r="F226" s="24"/>
      <c r="G226" s="24"/>
      <c r="H226" s="55"/>
      <c r="I226" s="348"/>
    </row>
    <row r="227" spans="1:9" ht="16.5" customHeight="1">
      <c r="A227" s="16" t="s">
        <v>182</v>
      </c>
      <c r="B227" s="28">
        <f>E227+F227+G227+H227</f>
        <v>5.2</v>
      </c>
      <c r="C227" s="18">
        <v>1.945</v>
      </c>
      <c r="D227" s="24"/>
      <c r="E227" s="24">
        <v>1.3</v>
      </c>
      <c r="F227" s="24">
        <v>1.3</v>
      </c>
      <c r="G227" s="24">
        <v>1.3</v>
      </c>
      <c r="H227" s="24">
        <v>1.3</v>
      </c>
      <c r="I227" s="348"/>
    </row>
    <row r="228" spans="1:9" ht="31.5" customHeight="1">
      <c r="A228" s="50" t="s">
        <v>572</v>
      </c>
      <c r="B228" s="28">
        <f>E228+F228+G228+H228</f>
        <v>21.9</v>
      </c>
      <c r="C228" s="15">
        <f aca="true" t="shared" si="40" ref="C228:H228">C230+C231</f>
        <v>8.412</v>
      </c>
      <c r="D228" s="35">
        <f t="shared" si="40"/>
        <v>5.777645</v>
      </c>
      <c r="E228" s="15">
        <f t="shared" si="40"/>
        <v>6.199999999999999</v>
      </c>
      <c r="F228" s="15">
        <f t="shared" si="40"/>
        <v>5.3</v>
      </c>
      <c r="G228" s="15">
        <f t="shared" si="40"/>
        <v>5.2</v>
      </c>
      <c r="H228" s="15">
        <f t="shared" si="40"/>
        <v>5.2</v>
      </c>
      <c r="I228" s="341" t="s">
        <v>573</v>
      </c>
    </row>
    <row r="229" spans="1:9" ht="15" customHeight="1">
      <c r="A229" s="13" t="s">
        <v>181</v>
      </c>
      <c r="B229" s="28"/>
      <c r="C229" s="15"/>
      <c r="D229" s="35"/>
      <c r="E229" s="15"/>
      <c r="F229" s="15"/>
      <c r="G229" s="15"/>
      <c r="H229" s="45"/>
      <c r="I229" s="341"/>
    </row>
    <row r="230" spans="1:9" ht="16.5" customHeight="1">
      <c r="A230" s="16" t="s">
        <v>182</v>
      </c>
      <c r="B230" s="28">
        <f>E230+F230+G230+H230</f>
        <v>14.4</v>
      </c>
      <c r="C230" s="15">
        <v>0</v>
      </c>
      <c r="D230" s="35">
        <v>4.022012</v>
      </c>
      <c r="E230" s="15">
        <v>4.1</v>
      </c>
      <c r="F230" s="15">
        <v>3.5</v>
      </c>
      <c r="G230" s="15">
        <v>3.4</v>
      </c>
      <c r="H230" s="15">
        <v>3.4</v>
      </c>
      <c r="I230" s="341"/>
    </row>
    <row r="231" spans="1:9" ht="16.5" customHeight="1">
      <c r="A231" s="16" t="s">
        <v>400</v>
      </c>
      <c r="B231" s="28">
        <f>E231+F231+G231+H231</f>
        <v>7.5</v>
      </c>
      <c r="C231" s="15">
        <v>8.412</v>
      </c>
      <c r="D231" s="35">
        <v>1.755633</v>
      </c>
      <c r="E231" s="15">
        <v>2.1</v>
      </c>
      <c r="F231" s="15">
        <v>1.8</v>
      </c>
      <c r="G231" s="15">
        <v>1.8</v>
      </c>
      <c r="H231" s="15">
        <v>1.8</v>
      </c>
      <c r="I231" s="341"/>
    </row>
    <row r="232" spans="1:9" ht="33" customHeight="1">
      <c r="A232" s="50" t="s">
        <v>574</v>
      </c>
      <c r="B232" s="28">
        <f>E232+F232+G232+H232</f>
        <v>21.04</v>
      </c>
      <c r="C232" s="18">
        <f aca="true" t="shared" si="41" ref="C232:H232">C234+C235</f>
        <v>7.976</v>
      </c>
      <c r="D232" s="35">
        <f t="shared" si="41"/>
        <v>5.926801</v>
      </c>
      <c r="E232" s="18">
        <f t="shared" si="41"/>
        <v>6.01</v>
      </c>
      <c r="F232" s="18">
        <f t="shared" si="41"/>
        <v>5.01</v>
      </c>
      <c r="G232" s="18">
        <f t="shared" si="41"/>
        <v>5.01</v>
      </c>
      <c r="H232" s="18">
        <f t="shared" si="41"/>
        <v>5.01</v>
      </c>
      <c r="I232" s="341" t="s">
        <v>575</v>
      </c>
    </row>
    <row r="233" spans="1:9" ht="16.5" customHeight="1">
      <c r="A233" s="13" t="s">
        <v>181</v>
      </c>
      <c r="B233" s="28"/>
      <c r="C233" s="24"/>
      <c r="D233" s="24"/>
      <c r="E233" s="18"/>
      <c r="F233" s="18"/>
      <c r="G233" s="18"/>
      <c r="H233" s="18"/>
      <c r="I233" s="341"/>
    </row>
    <row r="234" spans="1:9" ht="16.5" customHeight="1">
      <c r="A234" s="16" t="s">
        <v>182</v>
      </c>
      <c r="B234" s="28">
        <f>E234+F234+G234+H234</f>
        <v>21</v>
      </c>
      <c r="C234" s="18">
        <v>7.776</v>
      </c>
      <c r="D234" s="35">
        <v>5.926801</v>
      </c>
      <c r="E234" s="18">
        <v>6</v>
      </c>
      <c r="F234" s="18">
        <v>5</v>
      </c>
      <c r="G234" s="18">
        <v>5</v>
      </c>
      <c r="H234" s="18">
        <v>5</v>
      </c>
      <c r="I234" s="341"/>
    </row>
    <row r="235" spans="1:9" ht="28.5" customHeight="1">
      <c r="A235" s="16" t="s">
        <v>183</v>
      </c>
      <c r="B235" s="28">
        <f>E235+F235+G235+H235</f>
        <v>0.04</v>
      </c>
      <c r="C235" s="24">
        <v>0.2</v>
      </c>
      <c r="D235" s="24"/>
      <c r="E235" s="18">
        <v>0.01</v>
      </c>
      <c r="F235" s="18">
        <v>0.01</v>
      </c>
      <c r="G235" s="18">
        <v>0.01</v>
      </c>
      <c r="H235" s="18">
        <v>0.01</v>
      </c>
      <c r="I235" s="341"/>
    </row>
    <row r="236" spans="1:9" ht="31.5" customHeight="1">
      <c r="A236" s="50" t="s">
        <v>576</v>
      </c>
      <c r="B236" s="28">
        <f>E236+F236+G236+H236</f>
        <v>24.1</v>
      </c>
      <c r="C236" s="35">
        <f aca="true" t="shared" si="42" ref="C236:H236">C238+C239</f>
        <v>6.034</v>
      </c>
      <c r="D236" s="35">
        <f t="shared" si="42"/>
        <v>6.680173</v>
      </c>
      <c r="E236" s="24">
        <f t="shared" si="42"/>
        <v>6.7</v>
      </c>
      <c r="F236" s="24">
        <f t="shared" si="42"/>
        <v>5.8</v>
      </c>
      <c r="G236" s="24">
        <f t="shared" si="42"/>
        <v>5.8</v>
      </c>
      <c r="H236" s="24">
        <f t="shared" si="42"/>
        <v>5.8</v>
      </c>
      <c r="I236" s="341" t="s">
        <v>577</v>
      </c>
    </row>
    <row r="237" spans="1:9" ht="15" customHeight="1">
      <c r="A237" s="13" t="s">
        <v>181</v>
      </c>
      <c r="B237" s="28"/>
      <c r="C237" s="35"/>
      <c r="D237" s="35"/>
      <c r="E237" s="24"/>
      <c r="F237" s="24"/>
      <c r="G237" s="24"/>
      <c r="H237" s="55"/>
      <c r="I237" s="341"/>
    </row>
    <row r="238" spans="1:9" ht="16.5" customHeight="1">
      <c r="A238" s="16" t="s">
        <v>400</v>
      </c>
      <c r="B238" s="28">
        <f>E238+F238+G238+H238</f>
        <v>19.900000000000002</v>
      </c>
      <c r="C238" s="35">
        <v>3.288</v>
      </c>
      <c r="D238" s="35">
        <v>5.5095</v>
      </c>
      <c r="E238" s="24">
        <v>5.5</v>
      </c>
      <c r="F238" s="24">
        <v>4.8</v>
      </c>
      <c r="G238" s="24">
        <v>4.8</v>
      </c>
      <c r="H238" s="24">
        <v>4.8</v>
      </c>
      <c r="I238" s="341"/>
    </row>
    <row r="239" spans="1:9" ht="16.5" customHeight="1">
      <c r="A239" s="16" t="s">
        <v>182</v>
      </c>
      <c r="B239" s="28">
        <f>E239+F239+G239+H239</f>
        <v>4.2</v>
      </c>
      <c r="C239" s="24">
        <v>2.746</v>
      </c>
      <c r="D239" s="58">
        <v>1.170673</v>
      </c>
      <c r="E239" s="24">
        <v>1.2</v>
      </c>
      <c r="F239" s="24">
        <v>1</v>
      </c>
      <c r="G239" s="24">
        <v>1</v>
      </c>
      <c r="H239" s="24">
        <v>1</v>
      </c>
      <c r="I239" s="341"/>
    </row>
    <row r="240" spans="1:9" ht="31.5" customHeight="1">
      <c r="A240" s="50" t="s">
        <v>578</v>
      </c>
      <c r="B240" s="28">
        <f>E240+F240+G240+H240</f>
        <v>0.25</v>
      </c>
      <c r="C240" s="24">
        <f>C242+C243+C244</f>
        <v>0.988</v>
      </c>
      <c r="D240" s="14">
        <v>0</v>
      </c>
      <c r="E240" s="18">
        <f>E242+E243+E244</f>
        <v>0.1</v>
      </c>
      <c r="F240" s="18">
        <f>F242+F243+F244</f>
        <v>0.05</v>
      </c>
      <c r="G240" s="18">
        <f>G242+G243+G244</f>
        <v>0.05</v>
      </c>
      <c r="H240" s="18">
        <f>H242+H243+H244</f>
        <v>0.05</v>
      </c>
      <c r="I240" s="341" t="s">
        <v>579</v>
      </c>
    </row>
    <row r="241" spans="1:9" ht="15" customHeight="1">
      <c r="A241" s="13" t="s">
        <v>181</v>
      </c>
      <c r="B241" s="28"/>
      <c r="C241" s="24"/>
      <c r="D241" s="18"/>
      <c r="E241" s="18"/>
      <c r="F241" s="18"/>
      <c r="G241" s="18"/>
      <c r="H241" s="56"/>
      <c r="I241" s="341"/>
    </row>
    <row r="242" spans="1:9" ht="15" customHeight="1">
      <c r="A242" s="60" t="s">
        <v>400</v>
      </c>
      <c r="B242" s="28">
        <f>E242+F242+G242+H242</f>
        <v>0</v>
      </c>
      <c r="C242" s="18">
        <v>0.613</v>
      </c>
      <c r="D242" s="18"/>
      <c r="E242" s="18"/>
      <c r="F242" s="18"/>
      <c r="G242" s="18"/>
      <c r="H242" s="56"/>
      <c r="I242" s="341"/>
    </row>
    <row r="243" spans="1:9" ht="16.5" customHeight="1">
      <c r="A243" s="16" t="s">
        <v>182</v>
      </c>
      <c r="B243" s="28">
        <f>E243+F243+G243+H243</f>
        <v>0</v>
      </c>
      <c r="C243" s="18">
        <v>0.375</v>
      </c>
      <c r="D243" s="18"/>
      <c r="E243" s="18"/>
      <c r="F243" s="18"/>
      <c r="G243" s="18"/>
      <c r="H243" s="18"/>
      <c r="I243" s="341"/>
    </row>
    <row r="244" spans="1:9" ht="16.5" customHeight="1">
      <c r="A244" s="16" t="s">
        <v>183</v>
      </c>
      <c r="B244" s="28">
        <f>E244+F244+G244+H244</f>
        <v>0.25</v>
      </c>
      <c r="C244" s="18"/>
      <c r="D244" s="18"/>
      <c r="E244" s="18">
        <v>0.1</v>
      </c>
      <c r="F244" s="18">
        <v>0.05</v>
      </c>
      <c r="G244" s="18">
        <v>0.05</v>
      </c>
      <c r="H244" s="18">
        <v>0.05</v>
      </c>
      <c r="I244" s="341"/>
    </row>
    <row r="245" spans="1:9" ht="33.75" customHeight="1">
      <c r="A245" s="50" t="s">
        <v>580</v>
      </c>
      <c r="B245" s="28">
        <f>E245+F245+G245+H245</f>
        <v>0</v>
      </c>
      <c r="C245" s="18">
        <f>C247+C248</f>
        <v>0.193</v>
      </c>
      <c r="D245" s="14"/>
      <c r="E245" s="14"/>
      <c r="F245" s="14"/>
      <c r="G245" s="14"/>
      <c r="H245" s="14"/>
      <c r="I245" s="341" t="s">
        <v>581</v>
      </c>
    </row>
    <row r="246" spans="1:9" ht="16.5" customHeight="1">
      <c r="A246" s="13" t="s">
        <v>181</v>
      </c>
      <c r="B246" s="28"/>
      <c r="C246" s="18"/>
      <c r="D246" s="18"/>
      <c r="E246" s="18"/>
      <c r="F246" s="18"/>
      <c r="G246" s="18"/>
      <c r="H246" s="18"/>
      <c r="I246" s="341"/>
    </row>
    <row r="247" spans="1:9" ht="16.5" customHeight="1">
      <c r="A247" s="60" t="s">
        <v>400</v>
      </c>
      <c r="B247" s="28">
        <f>E247+F247+G247+H247</f>
        <v>0</v>
      </c>
      <c r="C247" s="18">
        <v>0.113</v>
      </c>
      <c r="D247" s="18"/>
      <c r="E247" s="18"/>
      <c r="F247" s="18"/>
      <c r="G247" s="18"/>
      <c r="H247" s="18"/>
      <c r="I247" s="341"/>
    </row>
    <row r="248" spans="1:9" ht="16.5" customHeight="1">
      <c r="A248" s="16" t="s">
        <v>182</v>
      </c>
      <c r="B248" s="28">
        <f>E248+F248+G248+H248</f>
        <v>0</v>
      </c>
      <c r="C248" s="18">
        <v>0.08</v>
      </c>
      <c r="D248" s="18"/>
      <c r="E248" s="18"/>
      <c r="F248" s="18"/>
      <c r="G248" s="18"/>
      <c r="H248" s="18"/>
      <c r="I248" s="341"/>
    </row>
    <row r="249" spans="1:9" ht="31.5" customHeight="1">
      <c r="A249" s="50" t="s">
        <v>582</v>
      </c>
      <c r="B249" s="28">
        <f>E249+F249+G249+H249</f>
        <v>0</v>
      </c>
      <c r="C249" s="15">
        <f>C251</f>
        <v>0.03</v>
      </c>
      <c r="D249" s="15"/>
      <c r="E249" s="15"/>
      <c r="F249" s="15"/>
      <c r="G249" s="15"/>
      <c r="H249" s="61"/>
      <c r="I249" s="341" t="s">
        <v>583</v>
      </c>
    </row>
    <row r="250" spans="1:9" ht="15" customHeight="1">
      <c r="A250" s="13" t="s">
        <v>181</v>
      </c>
      <c r="B250" s="28"/>
      <c r="C250" s="15"/>
      <c r="D250" s="15"/>
      <c r="E250" s="15"/>
      <c r="F250" s="15"/>
      <c r="G250" s="62"/>
      <c r="H250" s="15"/>
      <c r="I250" s="341"/>
    </row>
    <row r="251" spans="1:9" ht="15" customHeight="1">
      <c r="A251" s="60" t="s">
        <v>400</v>
      </c>
      <c r="B251" s="28">
        <f>E251+F251+G251+H251</f>
        <v>0</v>
      </c>
      <c r="C251" s="15">
        <v>0.03</v>
      </c>
      <c r="D251" s="15"/>
      <c r="E251" s="15"/>
      <c r="F251" s="15"/>
      <c r="G251" s="62"/>
      <c r="H251" s="15"/>
      <c r="I251" s="341"/>
    </row>
    <row r="252" spans="1:9" ht="16.5" customHeight="1">
      <c r="A252" s="59" t="s">
        <v>584</v>
      </c>
      <c r="B252" s="28">
        <f>E252+F252+G252+H252</f>
        <v>6.8</v>
      </c>
      <c r="C252" s="18">
        <f aca="true" t="shared" si="43" ref="C252:H252">C254</f>
        <v>2.107</v>
      </c>
      <c r="D252" s="35">
        <f t="shared" si="43"/>
        <v>1.692127</v>
      </c>
      <c r="E252" s="18">
        <f t="shared" si="43"/>
        <v>1.7</v>
      </c>
      <c r="F252" s="18">
        <f t="shared" si="43"/>
        <v>1.7</v>
      </c>
      <c r="G252" s="18">
        <f t="shared" si="43"/>
        <v>1.7</v>
      </c>
      <c r="H252" s="48">
        <f t="shared" si="43"/>
        <v>1.7</v>
      </c>
      <c r="I252" s="341" t="s">
        <v>585</v>
      </c>
    </row>
    <row r="253" spans="1:9" ht="16.5" customHeight="1">
      <c r="A253" s="13" t="s">
        <v>181</v>
      </c>
      <c r="B253" s="18"/>
      <c r="C253" s="18"/>
      <c r="D253" s="15"/>
      <c r="E253" s="18"/>
      <c r="F253" s="18"/>
      <c r="G253" s="18"/>
      <c r="H253" s="56"/>
      <c r="I253" s="341"/>
    </row>
    <row r="254" spans="1:9" ht="16.5" customHeight="1">
      <c r="A254" s="16" t="s">
        <v>182</v>
      </c>
      <c r="B254" s="28">
        <f>E254+F254+G254+H254</f>
        <v>6.8</v>
      </c>
      <c r="C254" s="18">
        <v>2.107</v>
      </c>
      <c r="D254" s="15">
        <v>1.692127</v>
      </c>
      <c r="E254" s="18">
        <v>1.7</v>
      </c>
      <c r="F254" s="18">
        <v>1.7</v>
      </c>
      <c r="G254" s="18">
        <v>1.7</v>
      </c>
      <c r="H254" s="18">
        <v>1.7</v>
      </c>
      <c r="I254" s="341"/>
    </row>
    <row r="255" spans="1:9" ht="81" customHeight="1">
      <c r="A255" s="50" t="s">
        <v>586</v>
      </c>
      <c r="B255" s="28">
        <f>E255+F255+G255+H255</f>
        <v>258.502</v>
      </c>
      <c r="C255" s="18">
        <f aca="true" t="shared" si="44" ref="C255:H255">C257+C258+C259</f>
        <v>98.785</v>
      </c>
      <c r="D255" s="18">
        <f t="shared" si="44"/>
        <v>57.234970000000004</v>
      </c>
      <c r="E255" s="18">
        <f t="shared" si="44"/>
        <v>66.186</v>
      </c>
      <c r="F255" s="18">
        <f t="shared" si="44"/>
        <v>64.908</v>
      </c>
      <c r="G255" s="18">
        <f t="shared" si="44"/>
        <v>64.908</v>
      </c>
      <c r="H255" s="18">
        <f t="shared" si="44"/>
        <v>62.5</v>
      </c>
      <c r="I255" s="348" t="s">
        <v>587</v>
      </c>
    </row>
    <row r="256" spans="1:9" ht="16.5" customHeight="1">
      <c r="A256" s="13" t="s">
        <v>181</v>
      </c>
      <c r="B256" s="28"/>
      <c r="C256" s="15"/>
      <c r="D256" s="15"/>
      <c r="E256" s="15"/>
      <c r="F256" s="15"/>
      <c r="G256" s="15"/>
      <c r="H256" s="45"/>
      <c r="I256" s="348"/>
    </row>
    <row r="257" spans="1:9" ht="16.5" customHeight="1">
      <c r="A257" s="60" t="s">
        <v>182</v>
      </c>
      <c r="B257" s="28">
        <f>E257+F257+G257+H257</f>
        <v>4.6000000000000005</v>
      </c>
      <c r="C257" s="15"/>
      <c r="D257" s="15">
        <v>1.23175</v>
      </c>
      <c r="E257" s="18">
        <v>1.3</v>
      </c>
      <c r="F257" s="18">
        <v>1.1</v>
      </c>
      <c r="G257" s="18">
        <v>1.1</v>
      </c>
      <c r="H257" s="56">
        <v>1.1</v>
      </c>
      <c r="I257" s="348"/>
    </row>
    <row r="258" spans="1:9" ht="16.5" customHeight="1">
      <c r="A258" s="16" t="s">
        <v>183</v>
      </c>
      <c r="B258" s="28">
        <f>E258+F258+G258+H258</f>
        <v>2.388</v>
      </c>
      <c r="C258" s="18">
        <v>0.285</v>
      </c>
      <c r="D258" s="15">
        <v>0.30322</v>
      </c>
      <c r="E258" s="18">
        <v>1.088</v>
      </c>
      <c r="F258" s="18">
        <v>0.5</v>
      </c>
      <c r="G258" s="18">
        <v>0.5</v>
      </c>
      <c r="H258" s="18">
        <v>0.3</v>
      </c>
      <c r="I258" s="348"/>
    </row>
    <row r="259" spans="1:9" ht="16.5" customHeight="1">
      <c r="A259" s="16" t="s">
        <v>588</v>
      </c>
      <c r="B259" s="28">
        <f>E259+F259+G259+H259</f>
        <v>251.51399999999998</v>
      </c>
      <c r="C259" s="18">
        <v>98.5</v>
      </c>
      <c r="D259" s="15">
        <v>55.7</v>
      </c>
      <c r="E259" s="18">
        <v>63.798</v>
      </c>
      <c r="F259" s="18">
        <v>63.308</v>
      </c>
      <c r="G259" s="18">
        <v>63.308</v>
      </c>
      <c r="H259" s="18">
        <v>61.1</v>
      </c>
      <c r="I259" s="348"/>
    </row>
    <row r="260" spans="1:9" ht="115.5" customHeight="1">
      <c r="A260" s="50" t="s">
        <v>589</v>
      </c>
      <c r="B260" s="28">
        <f>E260+F260+G260+H260</f>
        <v>127.524</v>
      </c>
      <c r="C260" s="18">
        <f aca="true" t="shared" si="45" ref="C260:H260">C262+C263+C264+C265+C266</f>
        <v>24.115</v>
      </c>
      <c r="D260" s="18">
        <f t="shared" si="45"/>
        <v>12.949428</v>
      </c>
      <c r="E260" s="18">
        <f t="shared" si="45"/>
        <v>25.46</v>
      </c>
      <c r="F260" s="18">
        <f t="shared" si="45"/>
        <v>90.244</v>
      </c>
      <c r="G260" s="18">
        <f t="shared" si="45"/>
        <v>5.91</v>
      </c>
      <c r="H260" s="18">
        <f t="shared" si="45"/>
        <v>5.91</v>
      </c>
      <c r="I260" s="341" t="s">
        <v>590</v>
      </c>
    </row>
    <row r="261" spans="1:9" ht="16.5" customHeight="1">
      <c r="A261" s="13" t="s">
        <v>181</v>
      </c>
      <c r="B261" s="28"/>
      <c r="C261" s="15"/>
      <c r="D261" s="14"/>
      <c r="E261" s="15"/>
      <c r="F261" s="15"/>
      <c r="G261" s="15"/>
      <c r="H261" s="61"/>
      <c r="I261" s="341"/>
    </row>
    <row r="262" spans="1:9" ht="16.5" customHeight="1">
      <c r="A262" s="16" t="s">
        <v>400</v>
      </c>
      <c r="B262" s="28">
        <f aca="true" t="shared" si="46" ref="B262:B267">E262+F262+G262+H262</f>
        <v>0</v>
      </c>
      <c r="C262" s="15">
        <v>18.641</v>
      </c>
      <c r="D262" s="14"/>
      <c r="E262" s="15"/>
      <c r="F262" s="15"/>
      <c r="G262" s="15"/>
      <c r="H262" s="15"/>
      <c r="I262" s="341"/>
    </row>
    <row r="263" spans="1:9" ht="16.5" customHeight="1">
      <c r="A263" s="16" t="s">
        <v>182</v>
      </c>
      <c r="B263" s="28">
        <f t="shared" si="46"/>
        <v>24.9</v>
      </c>
      <c r="C263" s="18">
        <v>5.474</v>
      </c>
      <c r="D263" s="15">
        <v>7.187428</v>
      </c>
      <c r="E263" s="18">
        <v>7.2</v>
      </c>
      <c r="F263" s="18">
        <v>5.9</v>
      </c>
      <c r="G263" s="18">
        <v>5.9</v>
      </c>
      <c r="H263" s="18">
        <v>5.9</v>
      </c>
      <c r="I263" s="341"/>
    </row>
    <row r="264" spans="1:9" ht="16.5" customHeight="1">
      <c r="A264" s="16" t="s">
        <v>183</v>
      </c>
      <c r="B264" s="28">
        <f t="shared" si="46"/>
        <v>0.04</v>
      </c>
      <c r="C264" s="18"/>
      <c r="D264" s="18"/>
      <c r="E264" s="18">
        <v>0.01</v>
      </c>
      <c r="F264" s="18">
        <v>0.01</v>
      </c>
      <c r="G264" s="18">
        <v>0.01</v>
      </c>
      <c r="H264" s="18">
        <v>0.01</v>
      </c>
      <c r="I264" s="341"/>
    </row>
    <row r="265" spans="1:9" ht="16.5" customHeight="1">
      <c r="A265" s="16" t="s">
        <v>588</v>
      </c>
      <c r="B265" s="28">
        <f t="shared" si="46"/>
        <v>0</v>
      </c>
      <c r="C265" s="18">
        <v>0</v>
      </c>
      <c r="D265" s="18"/>
      <c r="E265" s="18"/>
      <c r="F265" s="18"/>
      <c r="G265" s="18"/>
      <c r="H265" s="18"/>
      <c r="I265" s="341"/>
    </row>
    <row r="266" spans="1:9" ht="16.5" customHeight="1">
      <c r="A266" s="16" t="s">
        <v>190</v>
      </c>
      <c r="B266" s="28">
        <f t="shared" si="46"/>
        <v>102.584</v>
      </c>
      <c r="C266" s="18"/>
      <c r="D266" s="18">
        <v>5.762</v>
      </c>
      <c r="E266" s="18">
        <v>18.25</v>
      </c>
      <c r="F266" s="18">
        <v>84.334</v>
      </c>
      <c r="G266" s="18">
        <v>0</v>
      </c>
      <c r="H266" s="18">
        <v>0</v>
      </c>
      <c r="I266" s="341"/>
    </row>
    <row r="267" spans="1:9" ht="33" customHeight="1">
      <c r="A267" s="50" t="s">
        <v>591</v>
      </c>
      <c r="B267" s="28">
        <f t="shared" si="46"/>
        <v>0.2</v>
      </c>
      <c r="C267" s="18">
        <f aca="true" t="shared" si="47" ref="C267:H267">C269</f>
        <v>0.27</v>
      </c>
      <c r="D267" s="18">
        <f t="shared" si="47"/>
        <v>0.05</v>
      </c>
      <c r="E267" s="18">
        <f t="shared" si="47"/>
        <v>0.05</v>
      </c>
      <c r="F267" s="18">
        <f t="shared" si="47"/>
        <v>0.05</v>
      </c>
      <c r="G267" s="18">
        <f t="shared" si="47"/>
        <v>0.05</v>
      </c>
      <c r="H267" s="18">
        <f t="shared" si="47"/>
        <v>0.05</v>
      </c>
      <c r="I267" s="341" t="s">
        <v>592</v>
      </c>
    </row>
    <row r="268" spans="1:9" ht="16.5" customHeight="1">
      <c r="A268" s="13" t="s">
        <v>181</v>
      </c>
      <c r="B268" s="28"/>
      <c r="C268" s="18"/>
      <c r="D268" s="18"/>
      <c r="E268" s="18"/>
      <c r="F268" s="18"/>
      <c r="G268" s="18"/>
      <c r="H268" s="18"/>
      <c r="I268" s="341"/>
    </row>
    <row r="269" spans="1:9" ht="61.5" customHeight="1">
      <c r="A269" s="16" t="s">
        <v>183</v>
      </c>
      <c r="B269" s="28">
        <f>E269+F269+G269+H269</f>
        <v>0.2</v>
      </c>
      <c r="C269" s="18">
        <v>0.27</v>
      </c>
      <c r="D269" s="18">
        <v>0.05</v>
      </c>
      <c r="E269" s="18">
        <v>0.05</v>
      </c>
      <c r="F269" s="18">
        <v>0.05</v>
      </c>
      <c r="G269" s="18">
        <v>0.05</v>
      </c>
      <c r="H269" s="18">
        <v>0.05</v>
      </c>
      <c r="I269" s="341"/>
    </row>
    <row r="270" spans="1:9" ht="33" customHeight="1">
      <c r="A270" s="50" t="s">
        <v>593</v>
      </c>
      <c r="B270" s="28">
        <f>E270+F270+G270+H270</f>
        <v>0.25</v>
      </c>
      <c r="C270" s="18"/>
      <c r="D270" s="18"/>
      <c r="E270" s="18">
        <f>E272</f>
        <v>0.1</v>
      </c>
      <c r="F270" s="18">
        <f>F272</f>
        <v>0.05</v>
      </c>
      <c r="G270" s="18">
        <f>G272</f>
        <v>0.05</v>
      </c>
      <c r="H270" s="18">
        <f>H272</f>
        <v>0.05</v>
      </c>
      <c r="I270" s="341"/>
    </row>
    <row r="271" spans="1:9" ht="16.5" customHeight="1">
      <c r="A271" s="13" t="s">
        <v>181</v>
      </c>
      <c r="B271" s="28"/>
      <c r="C271" s="18"/>
      <c r="D271" s="18"/>
      <c r="E271" s="18"/>
      <c r="F271" s="18"/>
      <c r="G271" s="18"/>
      <c r="H271" s="18"/>
      <c r="I271" s="341"/>
    </row>
    <row r="272" spans="1:9" ht="16.5" customHeight="1">
      <c r="A272" s="16" t="s">
        <v>183</v>
      </c>
      <c r="B272" s="28">
        <f>E272+F272+G272+H272</f>
        <v>0.25</v>
      </c>
      <c r="C272" s="18"/>
      <c r="D272" s="18"/>
      <c r="E272" s="18">
        <v>0.1</v>
      </c>
      <c r="F272" s="18">
        <v>0.05</v>
      </c>
      <c r="G272" s="18">
        <v>0.05</v>
      </c>
      <c r="H272" s="18">
        <v>0.05</v>
      </c>
      <c r="I272" s="341"/>
    </row>
    <row r="273" spans="1:9" ht="16.5" customHeight="1">
      <c r="A273" s="50" t="s">
        <v>594</v>
      </c>
      <c r="B273" s="28">
        <f>E273+F273+G273+H273</f>
        <v>0.05</v>
      </c>
      <c r="C273" s="18">
        <f aca="true" t="shared" si="48" ref="C273:H273">C275</f>
        <v>0</v>
      </c>
      <c r="D273" s="18">
        <f t="shared" si="48"/>
        <v>0.0162</v>
      </c>
      <c r="E273" s="18">
        <f t="shared" si="48"/>
        <v>0.02</v>
      </c>
      <c r="F273" s="18">
        <f t="shared" si="48"/>
        <v>0.01</v>
      </c>
      <c r="G273" s="18">
        <f t="shared" si="48"/>
        <v>0.01</v>
      </c>
      <c r="H273" s="18">
        <f t="shared" si="48"/>
        <v>0.01</v>
      </c>
      <c r="I273" s="341"/>
    </row>
    <row r="274" spans="1:9" ht="16.5" customHeight="1">
      <c r="A274" s="13" t="s">
        <v>181</v>
      </c>
      <c r="B274" s="28"/>
      <c r="C274" s="18"/>
      <c r="D274" s="18"/>
      <c r="E274" s="18"/>
      <c r="F274" s="18"/>
      <c r="G274" s="18"/>
      <c r="H274" s="18"/>
      <c r="I274" s="341"/>
    </row>
    <row r="275" spans="1:9" ht="16.5" customHeight="1">
      <c r="A275" s="16" t="s">
        <v>182</v>
      </c>
      <c r="B275" s="28">
        <f>E275+F275+G275+H275</f>
        <v>0.05</v>
      </c>
      <c r="C275" s="18"/>
      <c r="D275" s="18">
        <v>0.0162</v>
      </c>
      <c r="E275" s="18">
        <v>0.02</v>
      </c>
      <c r="F275" s="18">
        <v>0.01</v>
      </c>
      <c r="G275" s="18">
        <v>0.01</v>
      </c>
      <c r="H275" s="18">
        <v>0.01</v>
      </c>
      <c r="I275" s="341"/>
    </row>
    <row r="276" spans="1:9" ht="64.5" customHeight="1">
      <c r="A276" s="19" t="s">
        <v>595</v>
      </c>
      <c r="B276" s="28">
        <f>E276+F276+G276+H276</f>
        <v>1220.3</v>
      </c>
      <c r="C276" s="24">
        <f aca="true" t="shared" si="49" ref="C276:H276">C278</f>
        <v>54.426</v>
      </c>
      <c r="D276" s="18">
        <f t="shared" si="49"/>
        <v>38.132</v>
      </c>
      <c r="E276" s="18">
        <f t="shared" si="49"/>
        <v>232.7</v>
      </c>
      <c r="F276" s="18">
        <f t="shared" si="49"/>
        <v>817.5</v>
      </c>
      <c r="G276" s="18">
        <f t="shared" si="49"/>
        <v>170.1</v>
      </c>
      <c r="H276" s="24">
        <f t="shared" si="49"/>
        <v>0</v>
      </c>
      <c r="I276" s="341" t="s">
        <v>596</v>
      </c>
    </row>
    <row r="277" spans="1:9" ht="16.5" customHeight="1">
      <c r="A277" s="13" t="s">
        <v>181</v>
      </c>
      <c r="B277" s="28"/>
      <c r="C277" s="24"/>
      <c r="D277" s="18"/>
      <c r="E277" s="18"/>
      <c r="F277" s="18"/>
      <c r="G277" s="18"/>
      <c r="H277" s="55"/>
      <c r="I277" s="341"/>
    </row>
    <row r="278" spans="1:9" ht="16.5" customHeight="1">
      <c r="A278" s="16" t="s">
        <v>184</v>
      </c>
      <c r="B278" s="28">
        <f>E278+F278+G278+H278</f>
        <v>1220.3</v>
      </c>
      <c r="C278" s="24">
        <v>54.426</v>
      </c>
      <c r="D278" s="18">
        <v>38.132</v>
      </c>
      <c r="E278" s="18">
        <v>232.7</v>
      </c>
      <c r="F278" s="18">
        <v>817.5</v>
      </c>
      <c r="G278" s="18">
        <v>170.1</v>
      </c>
      <c r="H278" s="24">
        <v>0</v>
      </c>
      <c r="I278" s="341"/>
    </row>
    <row r="279" spans="1:9" ht="64.5" customHeight="1">
      <c r="A279" s="19" t="s">
        <v>597</v>
      </c>
      <c r="B279" s="28">
        <f>E279+F279+G279+H279</f>
        <v>0</v>
      </c>
      <c r="C279" s="14">
        <f>C281</f>
        <v>0.188</v>
      </c>
      <c r="D279" s="14"/>
      <c r="E279" s="14"/>
      <c r="F279" s="14"/>
      <c r="G279" s="14"/>
      <c r="H279" s="14"/>
      <c r="I279" s="341" t="s">
        <v>598</v>
      </c>
    </row>
    <row r="280" spans="1:9" ht="16.5" customHeight="1">
      <c r="A280" s="13" t="s">
        <v>181</v>
      </c>
      <c r="B280" s="28"/>
      <c r="C280" s="15"/>
      <c r="D280" s="15"/>
      <c r="E280" s="15"/>
      <c r="F280" s="15"/>
      <c r="G280" s="15"/>
      <c r="H280" s="45"/>
      <c r="I280" s="341"/>
    </row>
    <row r="281" spans="1:9" ht="16.5" customHeight="1">
      <c r="A281" s="16" t="s">
        <v>182</v>
      </c>
      <c r="B281" s="28">
        <f>E281+F281+G281+H281</f>
        <v>0</v>
      </c>
      <c r="C281" s="15">
        <v>0.188</v>
      </c>
      <c r="D281" s="15"/>
      <c r="E281" s="15"/>
      <c r="F281" s="15"/>
      <c r="G281" s="15"/>
      <c r="H281" s="15"/>
      <c r="I281" s="341"/>
    </row>
    <row r="282" spans="1:17" ht="41.25" customHeight="1">
      <c r="A282" s="19" t="s">
        <v>599</v>
      </c>
      <c r="B282" s="28">
        <f>E282+F282+G282+H282</f>
        <v>3.175</v>
      </c>
      <c r="C282" s="18">
        <f aca="true" t="shared" si="50" ref="C282:H282">C284+C285+C286</f>
        <v>4.396</v>
      </c>
      <c r="D282" s="18">
        <f t="shared" si="50"/>
        <v>0.775</v>
      </c>
      <c r="E282" s="18">
        <f t="shared" si="50"/>
        <v>0.775</v>
      </c>
      <c r="F282" s="18">
        <f t="shared" si="50"/>
        <v>0.8</v>
      </c>
      <c r="G282" s="18">
        <f t="shared" si="50"/>
        <v>0.8</v>
      </c>
      <c r="H282" s="30">
        <f t="shared" si="50"/>
        <v>0.8</v>
      </c>
      <c r="I282" s="348" t="s">
        <v>600</v>
      </c>
      <c r="Q282" s="63">
        <f>C285+C196</f>
        <v>63.614</v>
      </c>
    </row>
    <row r="283" spans="1:9" ht="16.5" customHeight="1">
      <c r="A283" s="13" t="s">
        <v>181</v>
      </c>
      <c r="B283" s="28"/>
      <c r="C283" s="18"/>
      <c r="D283" s="18"/>
      <c r="E283" s="18"/>
      <c r="F283" s="18"/>
      <c r="G283" s="18"/>
      <c r="H283" s="64"/>
      <c r="I283" s="348"/>
    </row>
    <row r="284" spans="1:9" ht="16.5" customHeight="1">
      <c r="A284" s="16" t="s">
        <v>400</v>
      </c>
      <c r="B284" s="22">
        <f>E284+F284+G284+H284</f>
        <v>0</v>
      </c>
      <c r="C284" s="18">
        <v>0.377</v>
      </c>
      <c r="D284" s="18"/>
      <c r="E284" s="18"/>
      <c r="F284" s="18"/>
      <c r="G284" s="18"/>
      <c r="H284" s="30"/>
      <c r="I284" s="348"/>
    </row>
    <row r="285" spans="1:9" ht="16.5" customHeight="1">
      <c r="A285" s="16" t="s">
        <v>182</v>
      </c>
      <c r="B285" s="22">
        <f>E285+F285+G285+H285</f>
        <v>0</v>
      </c>
      <c r="C285" s="18">
        <v>3.04</v>
      </c>
      <c r="D285" s="18"/>
      <c r="E285" s="18"/>
      <c r="F285" s="18"/>
      <c r="G285" s="18"/>
      <c r="H285" s="30"/>
      <c r="I285" s="348"/>
    </row>
    <row r="286" spans="1:9" ht="16.5" customHeight="1">
      <c r="A286" s="16" t="s">
        <v>183</v>
      </c>
      <c r="B286" s="28">
        <f>E286+F286+G286+H286</f>
        <v>3.175</v>
      </c>
      <c r="C286" s="18">
        <v>0.979</v>
      </c>
      <c r="D286" s="18">
        <v>0.775</v>
      </c>
      <c r="E286" s="18">
        <v>0.775</v>
      </c>
      <c r="F286" s="18">
        <v>0.8</v>
      </c>
      <c r="G286" s="18">
        <v>0.8</v>
      </c>
      <c r="H286" s="30">
        <v>0.8</v>
      </c>
      <c r="I286" s="348"/>
    </row>
    <row r="287" spans="1:9" ht="49.5" customHeight="1">
      <c r="A287" s="50" t="s">
        <v>601</v>
      </c>
      <c r="B287" s="28">
        <f>E287+F287+G287+H287</f>
        <v>5.625</v>
      </c>
      <c r="C287" s="18">
        <f aca="true" t="shared" si="51" ref="C287:H287">C289</f>
        <v>0.778</v>
      </c>
      <c r="D287" s="18">
        <f t="shared" si="51"/>
        <v>0.85</v>
      </c>
      <c r="E287" s="18">
        <f t="shared" si="51"/>
        <v>1.275</v>
      </c>
      <c r="F287" s="18">
        <f t="shared" si="51"/>
        <v>1.45</v>
      </c>
      <c r="G287" s="18">
        <f t="shared" si="51"/>
        <v>1.45</v>
      </c>
      <c r="H287" s="30">
        <f t="shared" si="51"/>
        <v>1.45</v>
      </c>
      <c r="I287" s="341" t="s">
        <v>602</v>
      </c>
    </row>
    <row r="288" spans="1:9" ht="16.5" customHeight="1">
      <c r="A288" s="13" t="s">
        <v>181</v>
      </c>
      <c r="B288" s="28"/>
      <c r="C288" s="18"/>
      <c r="D288" s="18"/>
      <c r="E288" s="18"/>
      <c r="F288" s="18"/>
      <c r="G288" s="18"/>
      <c r="H288" s="30"/>
      <c r="I288" s="341"/>
    </row>
    <row r="289" spans="1:9" ht="16.5" customHeight="1">
      <c r="A289" s="16" t="s">
        <v>183</v>
      </c>
      <c r="B289" s="28">
        <f>E289+F289+G289+H289</f>
        <v>5.625</v>
      </c>
      <c r="C289" s="15">
        <v>0.778</v>
      </c>
      <c r="D289" s="18">
        <v>0.85</v>
      </c>
      <c r="E289" s="18">
        <v>1.275</v>
      </c>
      <c r="F289" s="18">
        <v>1.45</v>
      </c>
      <c r="G289" s="18">
        <v>1.45</v>
      </c>
      <c r="H289" s="30">
        <v>1.45</v>
      </c>
      <c r="I289" s="341"/>
    </row>
    <row r="290" spans="1:9" ht="16.5" customHeight="1">
      <c r="A290" s="65" t="s">
        <v>603</v>
      </c>
      <c r="B290" s="34">
        <f>E290+F290+G290+H290</f>
        <v>93.91999999999999</v>
      </c>
      <c r="C290" s="34">
        <f aca="true" t="shared" si="52" ref="C290:H290">C292+C293</f>
        <v>11.93</v>
      </c>
      <c r="D290" s="34">
        <f t="shared" si="52"/>
        <v>25.805</v>
      </c>
      <c r="E290" s="34">
        <f t="shared" si="52"/>
        <v>20.729999999999997</v>
      </c>
      <c r="F290" s="34">
        <f t="shared" si="52"/>
        <v>22.23</v>
      </c>
      <c r="G290" s="34">
        <f t="shared" si="52"/>
        <v>24.43</v>
      </c>
      <c r="H290" s="34">
        <f t="shared" si="52"/>
        <v>26.53</v>
      </c>
      <c r="I290" s="66"/>
    </row>
    <row r="291" spans="1:9" ht="15" customHeight="1">
      <c r="A291" s="13" t="s">
        <v>181</v>
      </c>
      <c r="B291" s="33"/>
      <c r="C291" s="33"/>
      <c r="D291" s="33"/>
      <c r="E291" s="33"/>
      <c r="F291" s="33"/>
      <c r="G291" s="33"/>
      <c r="H291" s="67"/>
      <c r="I291" s="341" t="s">
        <v>604</v>
      </c>
    </row>
    <row r="292" spans="1:9" ht="16.5" customHeight="1">
      <c r="A292" s="16" t="s">
        <v>183</v>
      </c>
      <c r="B292" s="25">
        <f aca="true" t="shared" si="53" ref="B292:B300">E292+F292+G292+H292</f>
        <v>5.82</v>
      </c>
      <c r="C292" s="33">
        <v>1.23</v>
      </c>
      <c r="D292" s="33">
        <v>1.215</v>
      </c>
      <c r="E292" s="33">
        <v>1.33</v>
      </c>
      <c r="F292" s="33">
        <v>1.43</v>
      </c>
      <c r="G292" s="33">
        <v>1.53</v>
      </c>
      <c r="H292" s="33">
        <v>1.53</v>
      </c>
      <c r="I292" s="341"/>
    </row>
    <row r="293" spans="1:9" ht="20.25" customHeight="1">
      <c r="A293" s="16" t="s">
        <v>184</v>
      </c>
      <c r="B293" s="25">
        <f t="shared" si="53"/>
        <v>88.1</v>
      </c>
      <c r="C293" s="22">
        <v>10.7</v>
      </c>
      <c r="D293" s="22">
        <v>24.59</v>
      </c>
      <c r="E293" s="22">
        <v>19.4</v>
      </c>
      <c r="F293" s="22">
        <v>20.8</v>
      </c>
      <c r="G293" s="22">
        <v>22.9</v>
      </c>
      <c r="H293" s="22">
        <v>25</v>
      </c>
      <c r="I293" s="341"/>
    </row>
    <row r="294" spans="1:9" ht="160.5" customHeight="1">
      <c r="A294" s="16" t="s">
        <v>605</v>
      </c>
      <c r="B294" s="25">
        <f t="shared" si="53"/>
        <v>58.8</v>
      </c>
      <c r="C294" s="14">
        <v>6.4</v>
      </c>
      <c r="D294" s="15">
        <v>8.8</v>
      </c>
      <c r="E294" s="15">
        <v>13.8</v>
      </c>
      <c r="F294" s="14">
        <v>14</v>
      </c>
      <c r="G294" s="14">
        <v>15</v>
      </c>
      <c r="H294" s="68">
        <v>16</v>
      </c>
      <c r="I294" s="26" t="s">
        <v>606</v>
      </c>
    </row>
    <row r="295" spans="1:9" ht="130.5" customHeight="1">
      <c r="A295" s="16" t="s">
        <v>607</v>
      </c>
      <c r="B295" s="25">
        <f t="shared" si="53"/>
        <v>26.5</v>
      </c>
      <c r="C295" s="15">
        <v>1.8</v>
      </c>
      <c r="D295" s="14">
        <v>15</v>
      </c>
      <c r="E295" s="14">
        <v>5.5</v>
      </c>
      <c r="F295" s="14">
        <v>6</v>
      </c>
      <c r="G295" s="14">
        <v>7</v>
      </c>
      <c r="H295" s="14">
        <v>8</v>
      </c>
      <c r="I295" s="69" t="s">
        <v>608</v>
      </c>
    </row>
    <row r="296" spans="1:9" ht="144.75" customHeight="1">
      <c r="A296" s="16" t="s">
        <v>609</v>
      </c>
      <c r="B296" s="25">
        <f t="shared" si="53"/>
        <v>2.8</v>
      </c>
      <c r="C296" s="15">
        <v>2.5</v>
      </c>
      <c r="D296" s="15">
        <v>0.79</v>
      </c>
      <c r="E296" s="15">
        <v>0.1</v>
      </c>
      <c r="F296" s="15">
        <v>0.8</v>
      </c>
      <c r="G296" s="15">
        <v>0.9</v>
      </c>
      <c r="H296" s="70">
        <v>1</v>
      </c>
      <c r="I296" s="26" t="s">
        <v>85</v>
      </c>
    </row>
    <row r="297" spans="1:9" ht="38.25" customHeight="1">
      <c r="A297" s="16" t="s">
        <v>86</v>
      </c>
      <c r="B297" s="25">
        <f t="shared" si="53"/>
        <v>5.92</v>
      </c>
      <c r="C297" s="24">
        <f aca="true" t="shared" si="54" ref="C297:H297">C298+C299</f>
        <v>1.23</v>
      </c>
      <c r="D297" s="18">
        <f t="shared" si="54"/>
        <v>1.215</v>
      </c>
      <c r="E297" s="24">
        <f t="shared" si="54"/>
        <v>1.33</v>
      </c>
      <c r="F297" s="24">
        <f t="shared" si="54"/>
        <v>1.43</v>
      </c>
      <c r="G297" s="24">
        <f t="shared" si="54"/>
        <v>1.53</v>
      </c>
      <c r="H297" s="24">
        <f t="shared" si="54"/>
        <v>1.63</v>
      </c>
      <c r="I297" s="348" t="s">
        <v>87</v>
      </c>
    </row>
    <row r="298" spans="1:9" ht="16.5" customHeight="1">
      <c r="A298" s="16" t="s">
        <v>88</v>
      </c>
      <c r="B298" s="25">
        <f t="shared" si="53"/>
        <v>5.92</v>
      </c>
      <c r="C298" s="24">
        <v>1.23</v>
      </c>
      <c r="D298" s="18">
        <v>1.215</v>
      </c>
      <c r="E298" s="24">
        <v>1.33</v>
      </c>
      <c r="F298" s="24">
        <v>1.43</v>
      </c>
      <c r="G298" s="24">
        <v>1.53</v>
      </c>
      <c r="H298" s="71">
        <v>1.63</v>
      </c>
      <c r="I298" s="348"/>
    </row>
    <row r="299" spans="1:9" ht="16.5" customHeight="1">
      <c r="A299" s="16" t="s">
        <v>89</v>
      </c>
      <c r="B299" s="25">
        <f t="shared" si="53"/>
        <v>0</v>
      </c>
      <c r="C299" s="24">
        <v>0</v>
      </c>
      <c r="D299" s="24">
        <v>0</v>
      </c>
      <c r="E299" s="24">
        <v>0</v>
      </c>
      <c r="F299" s="24">
        <v>0</v>
      </c>
      <c r="G299" s="24">
        <v>0</v>
      </c>
      <c r="H299" s="71">
        <v>0</v>
      </c>
      <c r="I299" s="348"/>
    </row>
    <row r="300" spans="1:9" ht="55.5" customHeight="1">
      <c r="A300" s="16" t="s">
        <v>90</v>
      </c>
      <c r="B300" s="15">
        <f t="shared" si="53"/>
        <v>0</v>
      </c>
      <c r="C300" s="24">
        <v>0</v>
      </c>
      <c r="D300" s="24">
        <v>0</v>
      </c>
      <c r="E300" s="24">
        <v>0</v>
      </c>
      <c r="F300" s="24">
        <v>0</v>
      </c>
      <c r="G300" s="24">
        <v>0</v>
      </c>
      <c r="H300" s="71">
        <v>0</v>
      </c>
      <c r="I300" s="348"/>
    </row>
    <row r="301" spans="1:9" ht="20.25" customHeight="1">
      <c r="A301" s="27" t="s">
        <v>91</v>
      </c>
      <c r="B301" s="72">
        <f>C301+D301+E301+F301+G301+H301</f>
        <v>20833.904</v>
      </c>
      <c r="C301" s="72">
        <f aca="true" t="shared" si="55" ref="C301:H301">C303</f>
        <v>3828.837</v>
      </c>
      <c r="D301" s="72">
        <f t="shared" si="55"/>
        <v>1777.521</v>
      </c>
      <c r="E301" s="72">
        <f t="shared" si="55"/>
        <v>4813.302</v>
      </c>
      <c r="F301" s="72">
        <f t="shared" si="55"/>
        <v>4128.302</v>
      </c>
      <c r="G301" s="72">
        <f t="shared" si="55"/>
        <v>2666.925</v>
      </c>
      <c r="H301" s="72">
        <f t="shared" si="55"/>
        <v>3619.017</v>
      </c>
      <c r="I301" s="73"/>
    </row>
    <row r="302" spans="1:9" ht="15" customHeight="1">
      <c r="A302" s="13" t="s">
        <v>181</v>
      </c>
      <c r="B302" s="33"/>
      <c r="C302" s="33"/>
      <c r="D302" s="15"/>
      <c r="E302" s="15"/>
      <c r="F302" s="15"/>
      <c r="G302" s="15"/>
      <c r="H302" s="45"/>
      <c r="I302" s="74"/>
    </row>
    <row r="303" spans="1:9" ht="16.5" customHeight="1">
      <c r="A303" s="16" t="s">
        <v>184</v>
      </c>
      <c r="B303" s="24">
        <f>E303+F303+G303+H303</f>
        <v>15227.545999999998</v>
      </c>
      <c r="C303" s="25">
        <v>3828.837</v>
      </c>
      <c r="D303" s="33">
        <v>1777.521</v>
      </c>
      <c r="E303" s="33">
        <v>4813.302</v>
      </c>
      <c r="F303" s="33">
        <v>4128.302</v>
      </c>
      <c r="G303" s="33">
        <v>2666.925</v>
      </c>
      <c r="H303" s="33">
        <v>3619.017</v>
      </c>
      <c r="I303" s="75"/>
    </row>
    <row r="304" spans="1:9" ht="31.5" customHeight="1">
      <c r="A304" s="19" t="s">
        <v>92</v>
      </c>
      <c r="B304" s="24">
        <f>E304+F304+G304+H304</f>
        <v>14714.412</v>
      </c>
      <c r="C304" s="24">
        <f aca="true" t="shared" si="56" ref="C304:H304">C306+C307+C308+C309+C310+C311+C312+C313</f>
        <v>3746.8999999999996</v>
      </c>
      <c r="D304" s="24">
        <f t="shared" si="56"/>
        <v>2097.272</v>
      </c>
      <c r="E304" s="24">
        <f t="shared" si="56"/>
        <v>4752.317</v>
      </c>
      <c r="F304" s="24">
        <f t="shared" si="56"/>
        <v>3905.457</v>
      </c>
      <c r="G304" s="24">
        <f t="shared" si="56"/>
        <v>2461.7599999999998</v>
      </c>
      <c r="H304" s="24">
        <f t="shared" si="56"/>
        <v>3594.878</v>
      </c>
      <c r="I304" s="76"/>
    </row>
    <row r="305" spans="1:9" ht="16.5" customHeight="1">
      <c r="A305" s="13" t="s">
        <v>93</v>
      </c>
      <c r="B305" s="24"/>
      <c r="C305" s="15"/>
      <c r="D305" s="15"/>
      <c r="E305" s="15"/>
      <c r="F305" s="15"/>
      <c r="G305" s="15"/>
      <c r="H305" s="77"/>
      <c r="I305" s="43"/>
    </row>
    <row r="306" spans="1:9" ht="60.75" customHeight="1">
      <c r="A306" s="78" t="s">
        <v>94</v>
      </c>
      <c r="B306" s="79">
        <f aca="true" t="shared" si="57" ref="B306:B314">E306+F306+G306+H306</f>
        <v>2.9699999999999998</v>
      </c>
      <c r="C306" s="61">
        <v>0</v>
      </c>
      <c r="D306" s="80">
        <v>0.125</v>
      </c>
      <c r="E306" s="80">
        <v>1.4</v>
      </c>
      <c r="F306" s="80">
        <v>1.07</v>
      </c>
      <c r="G306" s="80">
        <v>0.5</v>
      </c>
      <c r="H306" s="80"/>
      <c r="I306" s="81" t="s">
        <v>95</v>
      </c>
    </row>
    <row r="307" spans="1:9" ht="69.75" customHeight="1">
      <c r="A307" s="16" t="s">
        <v>96</v>
      </c>
      <c r="B307" s="79">
        <f t="shared" si="57"/>
        <v>2666.163</v>
      </c>
      <c r="C307" s="15">
        <v>528.2</v>
      </c>
      <c r="D307" s="18">
        <v>1030.549</v>
      </c>
      <c r="E307" s="18">
        <v>1485.381</v>
      </c>
      <c r="F307" s="18">
        <v>621.501</v>
      </c>
      <c r="G307" s="18">
        <v>474.72</v>
      </c>
      <c r="H307" s="18">
        <v>84.561</v>
      </c>
      <c r="I307" s="21" t="s">
        <v>97</v>
      </c>
    </row>
    <row r="308" spans="1:9" ht="52.5" customHeight="1">
      <c r="A308" s="82" t="s">
        <v>98</v>
      </c>
      <c r="B308" s="79">
        <f t="shared" si="57"/>
        <v>1150</v>
      </c>
      <c r="C308" s="79">
        <v>122.7</v>
      </c>
      <c r="D308" s="79">
        <v>71.43</v>
      </c>
      <c r="E308" s="79">
        <v>170</v>
      </c>
      <c r="F308" s="79">
        <v>230</v>
      </c>
      <c r="G308" s="79">
        <v>350</v>
      </c>
      <c r="H308" s="83">
        <v>400</v>
      </c>
      <c r="I308" s="84" t="s">
        <v>99</v>
      </c>
    </row>
    <row r="309" spans="1:9" ht="52.5" customHeight="1">
      <c r="A309" s="82" t="s">
        <v>100</v>
      </c>
      <c r="B309" s="79">
        <f t="shared" si="57"/>
        <v>3120</v>
      </c>
      <c r="C309" s="79">
        <v>6.8</v>
      </c>
      <c r="D309" s="79">
        <v>71.32</v>
      </c>
      <c r="E309" s="79">
        <v>120</v>
      </c>
      <c r="F309" s="79">
        <v>500</v>
      </c>
      <c r="G309" s="79">
        <v>1000</v>
      </c>
      <c r="H309" s="83">
        <v>1500</v>
      </c>
      <c r="I309" s="21" t="s">
        <v>101</v>
      </c>
    </row>
    <row r="310" spans="1:9" ht="52.5" customHeight="1">
      <c r="A310" s="82" t="s">
        <v>102</v>
      </c>
      <c r="B310" s="79">
        <f t="shared" si="57"/>
        <v>429.9</v>
      </c>
      <c r="C310" s="79">
        <v>88.3</v>
      </c>
      <c r="D310" s="79">
        <v>73.842</v>
      </c>
      <c r="E310" s="79">
        <v>213.2</v>
      </c>
      <c r="F310" s="79">
        <v>75.1</v>
      </c>
      <c r="G310" s="79">
        <v>74.2</v>
      </c>
      <c r="H310" s="83">
        <v>67.4</v>
      </c>
      <c r="I310" s="21" t="s">
        <v>103</v>
      </c>
    </row>
    <row r="311" spans="1:9" ht="64.5" customHeight="1">
      <c r="A311" s="16" t="s">
        <v>104</v>
      </c>
      <c r="B311" s="79">
        <f t="shared" si="57"/>
        <v>4230.369</v>
      </c>
      <c r="C311" s="14">
        <v>427</v>
      </c>
      <c r="D311" s="15">
        <v>440.436</v>
      </c>
      <c r="E311" s="15">
        <v>1607.055</v>
      </c>
      <c r="F311" s="15">
        <v>1732.445</v>
      </c>
      <c r="G311" s="15">
        <v>371.955</v>
      </c>
      <c r="H311" s="15">
        <v>518.914</v>
      </c>
      <c r="I311" s="81" t="s">
        <v>105</v>
      </c>
    </row>
    <row r="312" spans="1:9" ht="64.5" customHeight="1">
      <c r="A312" s="16" t="s">
        <v>106</v>
      </c>
      <c r="B312" s="79">
        <f t="shared" si="57"/>
        <v>1151.589</v>
      </c>
      <c r="C312" s="14">
        <v>120.3</v>
      </c>
      <c r="D312" s="15">
        <v>61.797</v>
      </c>
      <c r="E312" s="15">
        <v>90.6</v>
      </c>
      <c r="F312" s="15">
        <v>241</v>
      </c>
      <c r="G312" s="15">
        <v>51.689</v>
      </c>
      <c r="H312" s="62">
        <v>768.3</v>
      </c>
      <c r="I312" s="21" t="s">
        <v>107</v>
      </c>
    </row>
    <row r="313" spans="1:9" ht="72.75" customHeight="1">
      <c r="A313" s="16" t="s">
        <v>108</v>
      </c>
      <c r="B313" s="79">
        <f t="shared" si="57"/>
        <v>1963.4209999999998</v>
      </c>
      <c r="C313" s="15">
        <v>2453.6</v>
      </c>
      <c r="D313" s="15">
        <v>347.773</v>
      </c>
      <c r="E313" s="15">
        <v>1064.681</v>
      </c>
      <c r="F313" s="15">
        <v>504.341</v>
      </c>
      <c r="G313" s="15">
        <v>138.696</v>
      </c>
      <c r="H313" s="62">
        <v>255.703</v>
      </c>
      <c r="I313" s="21" t="s">
        <v>109</v>
      </c>
    </row>
    <row r="314" spans="1:9" ht="31.5" customHeight="1">
      <c r="A314" s="19" t="s">
        <v>110</v>
      </c>
      <c r="B314" s="79">
        <f t="shared" si="57"/>
        <v>117.352</v>
      </c>
      <c r="C314" s="14">
        <f aca="true" t="shared" si="58" ref="C314:H314">C316</f>
        <v>48.555</v>
      </c>
      <c r="D314" s="14">
        <f t="shared" si="58"/>
        <v>8.2788</v>
      </c>
      <c r="E314" s="14">
        <f t="shared" si="58"/>
        <v>15.931999999999999</v>
      </c>
      <c r="F314" s="14">
        <f t="shared" si="58"/>
        <v>62.620000000000005</v>
      </c>
      <c r="G314" s="14">
        <f t="shared" si="58"/>
        <v>27.9</v>
      </c>
      <c r="H314" s="14">
        <f t="shared" si="58"/>
        <v>10.9</v>
      </c>
      <c r="I314" s="341"/>
    </row>
    <row r="315" spans="1:9" ht="16.5" customHeight="1">
      <c r="A315" s="13" t="s">
        <v>181</v>
      </c>
      <c r="B315" s="24"/>
      <c r="C315" s="15"/>
      <c r="D315" s="15"/>
      <c r="E315" s="15"/>
      <c r="F315" s="15"/>
      <c r="G315" s="15"/>
      <c r="H315" s="62"/>
      <c r="I315" s="341"/>
    </row>
    <row r="316" spans="1:9" ht="16.5" customHeight="1">
      <c r="A316" s="60" t="s">
        <v>184</v>
      </c>
      <c r="B316" s="79">
        <f aca="true" t="shared" si="59" ref="B316:B333">E316+F316+G316+H316</f>
        <v>117.352</v>
      </c>
      <c r="C316" s="15">
        <f aca="true" t="shared" si="60" ref="C316:H316">C317+C318+C319+C320+C321</f>
        <v>48.555</v>
      </c>
      <c r="D316" s="15">
        <f t="shared" si="60"/>
        <v>8.2788</v>
      </c>
      <c r="E316" s="15">
        <f t="shared" si="60"/>
        <v>15.931999999999999</v>
      </c>
      <c r="F316" s="15">
        <f t="shared" si="60"/>
        <v>62.620000000000005</v>
      </c>
      <c r="G316" s="15">
        <f t="shared" si="60"/>
        <v>27.9</v>
      </c>
      <c r="H316" s="15">
        <f t="shared" si="60"/>
        <v>10.9</v>
      </c>
      <c r="I316" s="341"/>
    </row>
    <row r="317" spans="1:9" ht="19.5" customHeight="1">
      <c r="A317" s="16" t="s">
        <v>111</v>
      </c>
      <c r="B317" s="79">
        <f t="shared" si="59"/>
        <v>36.2</v>
      </c>
      <c r="C317" s="15">
        <v>5.9</v>
      </c>
      <c r="D317" s="14"/>
      <c r="E317" s="15">
        <v>5.3</v>
      </c>
      <c r="F317" s="15">
        <v>10.3</v>
      </c>
      <c r="G317" s="15">
        <v>10.3</v>
      </c>
      <c r="H317" s="62">
        <v>10.3</v>
      </c>
      <c r="I317" s="43"/>
    </row>
    <row r="318" spans="1:9" ht="20.25" customHeight="1">
      <c r="A318" s="16" t="s">
        <v>112</v>
      </c>
      <c r="B318" s="79">
        <f t="shared" si="59"/>
        <v>0</v>
      </c>
      <c r="C318" s="15">
        <v>0.7</v>
      </c>
      <c r="D318" s="14"/>
      <c r="E318" s="15"/>
      <c r="F318" s="15"/>
      <c r="G318" s="15"/>
      <c r="H318" s="15"/>
      <c r="I318" s="75"/>
    </row>
    <row r="319" spans="1:9" ht="45" customHeight="1">
      <c r="A319" s="16" t="s">
        <v>113</v>
      </c>
      <c r="B319" s="79">
        <f t="shared" si="59"/>
        <v>70.28800000000001</v>
      </c>
      <c r="C319" s="15">
        <v>4.1</v>
      </c>
      <c r="D319" s="14">
        <v>0.72</v>
      </c>
      <c r="E319" s="15">
        <v>2.138</v>
      </c>
      <c r="F319" s="15">
        <v>50.35</v>
      </c>
      <c r="G319" s="15">
        <v>17.4</v>
      </c>
      <c r="H319" s="15">
        <v>0.4</v>
      </c>
      <c r="I319" s="84" t="s">
        <v>120</v>
      </c>
    </row>
    <row r="320" spans="1:9" ht="24" customHeight="1">
      <c r="A320" s="16" t="s">
        <v>121</v>
      </c>
      <c r="B320" s="79">
        <f t="shared" si="59"/>
        <v>0</v>
      </c>
      <c r="C320" s="15">
        <v>27.34</v>
      </c>
      <c r="D320" s="14"/>
      <c r="E320" s="15"/>
      <c r="F320" s="15"/>
      <c r="G320" s="15"/>
      <c r="H320" s="15"/>
      <c r="I320" s="84"/>
    </row>
    <row r="321" spans="1:9" ht="30.75" customHeight="1">
      <c r="A321" s="16" t="s">
        <v>122</v>
      </c>
      <c r="B321" s="79">
        <f t="shared" si="59"/>
        <v>10.863999999999999</v>
      </c>
      <c r="C321" s="15">
        <v>10.515</v>
      </c>
      <c r="D321" s="35">
        <v>7.5588</v>
      </c>
      <c r="E321" s="15">
        <v>8.494</v>
      </c>
      <c r="F321" s="18">
        <v>1.97</v>
      </c>
      <c r="G321" s="18">
        <v>0.2</v>
      </c>
      <c r="H321" s="18">
        <v>0.2</v>
      </c>
      <c r="I321" s="84" t="s">
        <v>123</v>
      </c>
    </row>
    <row r="322" spans="1:9" ht="31.5" customHeight="1">
      <c r="A322" s="19" t="s">
        <v>124</v>
      </c>
      <c r="B322" s="79">
        <f t="shared" si="59"/>
        <v>0</v>
      </c>
      <c r="C322" s="24">
        <f aca="true" t="shared" si="61" ref="C322:H322">C323</f>
        <v>0</v>
      </c>
      <c r="D322" s="24">
        <f t="shared" si="61"/>
        <v>0</v>
      </c>
      <c r="E322" s="24">
        <f t="shared" si="61"/>
        <v>0</v>
      </c>
      <c r="F322" s="24">
        <f t="shared" si="61"/>
        <v>0</v>
      </c>
      <c r="G322" s="24">
        <f t="shared" si="61"/>
        <v>0</v>
      </c>
      <c r="H322" s="24">
        <f t="shared" si="61"/>
        <v>0</v>
      </c>
      <c r="I322" s="341" t="s">
        <v>125</v>
      </c>
    </row>
    <row r="323" spans="1:9" ht="16.5" customHeight="1">
      <c r="A323" s="13" t="s">
        <v>93</v>
      </c>
      <c r="B323" s="79">
        <f t="shared" si="59"/>
        <v>0</v>
      </c>
      <c r="C323" s="14"/>
      <c r="D323" s="14"/>
      <c r="E323" s="14"/>
      <c r="F323" s="14"/>
      <c r="G323" s="14"/>
      <c r="H323" s="57"/>
      <c r="I323" s="341"/>
    </row>
    <row r="324" spans="1:9" ht="21" customHeight="1">
      <c r="A324" s="16" t="s">
        <v>126</v>
      </c>
      <c r="B324" s="79">
        <f t="shared" si="59"/>
        <v>0</v>
      </c>
      <c r="C324" s="14">
        <v>2.5</v>
      </c>
      <c r="D324" s="14"/>
      <c r="E324" s="14"/>
      <c r="F324" s="14"/>
      <c r="G324" s="14"/>
      <c r="H324" s="14"/>
      <c r="I324" s="341"/>
    </row>
    <row r="325" spans="1:9" ht="25.5" customHeight="1">
      <c r="A325" s="16" t="s">
        <v>127</v>
      </c>
      <c r="B325" s="79">
        <f t="shared" si="59"/>
        <v>402.07500000000005</v>
      </c>
      <c r="C325" s="24">
        <v>30</v>
      </c>
      <c r="D325" s="18"/>
      <c r="E325" s="18">
        <v>45.25</v>
      </c>
      <c r="F325" s="18">
        <v>160.27</v>
      </c>
      <c r="G325" s="18">
        <v>180.275</v>
      </c>
      <c r="H325" s="18">
        <v>16.28</v>
      </c>
      <c r="I325" s="341"/>
    </row>
    <row r="326" spans="1:9" ht="51" customHeight="1">
      <c r="A326" s="16" t="s">
        <v>128</v>
      </c>
      <c r="B326" s="79">
        <f t="shared" si="59"/>
        <v>1.0499999999999998</v>
      </c>
      <c r="C326" s="24">
        <v>0.872</v>
      </c>
      <c r="D326" s="24">
        <v>0.144</v>
      </c>
      <c r="E326" s="24">
        <v>0.15</v>
      </c>
      <c r="F326" s="24">
        <v>0.2</v>
      </c>
      <c r="G326" s="24">
        <v>0.3</v>
      </c>
      <c r="H326" s="24">
        <v>0.4</v>
      </c>
      <c r="I326" s="341"/>
    </row>
    <row r="327" spans="1:9" ht="31.5" customHeight="1">
      <c r="A327" s="27" t="s">
        <v>129</v>
      </c>
      <c r="B327" s="85">
        <f t="shared" si="59"/>
        <v>23637.94</v>
      </c>
      <c r="C327" s="34">
        <f aca="true" t="shared" si="62" ref="C327:H327">C329+C330+C331+C332</f>
        <v>1116.898</v>
      </c>
      <c r="D327" s="34">
        <f t="shared" si="62"/>
        <v>1945.243</v>
      </c>
      <c r="E327" s="34">
        <f t="shared" si="62"/>
        <v>1544.683</v>
      </c>
      <c r="F327" s="34">
        <f t="shared" si="62"/>
        <v>627.8209999999999</v>
      </c>
      <c r="G327" s="34">
        <f t="shared" si="62"/>
        <v>10460.136</v>
      </c>
      <c r="H327" s="34">
        <f t="shared" si="62"/>
        <v>11005.3</v>
      </c>
      <c r="I327" s="73"/>
    </row>
    <row r="328" spans="1:9" ht="16.5" customHeight="1">
      <c r="A328" s="13" t="s">
        <v>181</v>
      </c>
      <c r="B328" s="79">
        <f t="shared" si="59"/>
        <v>0</v>
      </c>
      <c r="C328" s="33"/>
      <c r="D328" s="15"/>
      <c r="E328" s="15"/>
      <c r="F328" s="15"/>
      <c r="G328" s="15"/>
      <c r="H328" s="61"/>
      <c r="I328" s="349"/>
    </row>
    <row r="329" spans="1:9" ht="16.5" customHeight="1">
      <c r="A329" s="16" t="s">
        <v>400</v>
      </c>
      <c r="B329" s="48">
        <f t="shared" si="59"/>
        <v>149.429</v>
      </c>
      <c r="C329" s="28">
        <v>26.957</v>
      </c>
      <c r="D329" s="28">
        <v>20.658</v>
      </c>
      <c r="E329" s="28">
        <v>56.5</v>
      </c>
      <c r="F329" s="28">
        <v>35.963</v>
      </c>
      <c r="G329" s="28">
        <v>30.966</v>
      </c>
      <c r="H329" s="28">
        <v>26</v>
      </c>
      <c r="I329" s="349"/>
    </row>
    <row r="330" spans="1:9" ht="16.5" customHeight="1">
      <c r="A330" s="16" t="s">
        <v>182</v>
      </c>
      <c r="B330" s="48">
        <f t="shared" si="59"/>
        <v>1200.703</v>
      </c>
      <c r="C330" s="28"/>
      <c r="D330" s="28">
        <v>997.794</v>
      </c>
      <c r="E330" s="28">
        <v>1110.996</v>
      </c>
      <c r="F330" s="28">
        <v>52.007</v>
      </c>
      <c r="G330" s="28">
        <v>18.1</v>
      </c>
      <c r="H330" s="28">
        <v>19.6</v>
      </c>
      <c r="I330" s="349"/>
    </row>
    <row r="331" spans="1:9" ht="16.5" customHeight="1">
      <c r="A331" s="16" t="s">
        <v>183</v>
      </c>
      <c r="B331" s="48">
        <f t="shared" si="59"/>
        <v>7247.09</v>
      </c>
      <c r="C331" s="28">
        <v>89.041</v>
      </c>
      <c r="D331" s="28">
        <v>91.922</v>
      </c>
      <c r="E331" s="28">
        <v>118.018</v>
      </c>
      <c r="F331" s="28">
        <v>71.302</v>
      </c>
      <c r="G331" s="28">
        <v>3375.07</v>
      </c>
      <c r="H331" s="28">
        <v>3682.7</v>
      </c>
      <c r="I331" s="349"/>
    </row>
    <row r="332" spans="1:9" ht="16.5" customHeight="1">
      <c r="A332" s="16" t="s">
        <v>184</v>
      </c>
      <c r="B332" s="48">
        <f t="shared" si="59"/>
        <v>15040.718</v>
      </c>
      <c r="C332" s="28">
        <v>1000.9</v>
      </c>
      <c r="D332" s="28">
        <v>834.869</v>
      </c>
      <c r="E332" s="28">
        <v>259.169</v>
      </c>
      <c r="F332" s="28">
        <v>468.549</v>
      </c>
      <c r="G332" s="28">
        <v>7036</v>
      </c>
      <c r="H332" s="28">
        <v>7277</v>
      </c>
      <c r="I332" s="349"/>
    </row>
    <row r="333" spans="1:9" ht="31.5" customHeight="1">
      <c r="A333" s="19" t="s">
        <v>130</v>
      </c>
      <c r="B333" s="48">
        <f t="shared" si="59"/>
        <v>74.774</v>
      </c>
      <c r="C333" s="18">
        <f aca="true" t="shared" si="63" ref="C333:H333">C335+C336+C337+C338</f>
        <v>25.083999999999996</v>
      </c>
      <c r="D333" s="18">
        <f t="shared" si="63"/>
        <v>38.027</v>
      </c>
      <c r="E333" s="18">
        <f t="shared" si="63"/>
        <v>49.373999999999995</v>
      </c>
      <c r="F333" s="18">
        <f t="shared" si="63"/>
        <v>10.6</v>
      </c>
      <c r="G333" s="18">
        <f t="shared" si="63"/>
        <v>11.8</v>
      </c>
      <c r="H333" s="18">
        <f t="shared" si="63"/>
        <v>3</v>
      </c>
      <c r="I333" s="342"/>
    </row>
    <row r="334" spans="1:9" ht="16.5" customHeight="1">
      <c r="A334" s="13" t="s">
        <v>181</v>
      </c>
      <c r="B334" s="48"/>
      <c r="C334" s="18"/>
      <c r="D334" s="18"/>
      <c r="E334" s="18"/>
      <c r="F334" s="18"/>
      <c r="G334" s="18"/>
      <c r="H334" s="56"/>
      <c r="I334" s="342"/>
    </row>
    <row r="335" spans="1:9" ht="16.5" customHeight="1">
      <c r="A335" s="16" t="s">
        <v>400</v>
      </c>
      <c r="B335" s="48">
        <f>E335+F335+G335+H335</f>
        <v>57.474</v>
      </c>
      <c r="C335" s="18">
        <v>9.084</v>
      </c>
      <c r="D335" s="18">
        <v>15.887</v>
      </c>
      <c r="E335" s="18">
        <v>42.974</v>
      </c>
      <c r="F335" s="18">
        <v>7</v>
      </c>
      <c r="G335" s="18">
        <v>7.5</v>
      </c>
      <c r="H335" s="18">
        <v>0</v>
      </c>
      <c r="I335" s="342"/>
    </row>
    <row r="336" spans="1:9" ht="16.5" customHeight="1">
      <c r="A336" s="16" t="s">
        <v>131</v>
      </c>
      <c r="B336" s="48">
        <f>E336+F336+G336+H336</f>
        <v>15.4</v>
      </c>
      <c r="C336" s="18">
        <v>9.6</v>
      </c>
      <c r="D336" s="18">
        <v>22.14</v>
      </c>
      <c r="E336" s="18">
        <v>5.9</v>
      </c>
      <c r="F336" s="18">
        <v>3</v>
      </c>
      <c r="G336" s="18">
        <v>3.5</v>
      </c>
      <c r="H336" s="18">
        <v>3</v>
      </c>
      <c r="I336" s="342"/>
    </row>
    <row r="337" spans="1:9" ht="16.5" customHeight="1">
      <c r="A337" s="16" t="s">
        <v>183</v>
      </c>
      <c r="B337" s="48">
        <f>E337+F337+G337+H337</f>
        <v>1.9000000000000001</v>
      </c>
      <c r="C337" s="18">
        <v>0.897</v>
      </c>
      <c r="D337" s="18">
        <v>0</v>
      </c>
      <c r="E337" s="18">
        <v>0.5</v>
      </c>
      <c r="F337" s="18">
        <v>0.6</v>
      </c>
      <c r="G337" s="18">
        <v>0.8</v>
      </c>
      <c r="H337" s="18">
        <v>0</v>
      </c>
      <c r="I337" s="342"/>
    </row>
    <row r="338" spans="1:9" ht="16.5" customHeight="1">
      <c r="A338" s="16" t="s">
        <v>184</v>
      </c>
      <c r="B338" s="48">
        <f>E338+F338+G338+H338</f>
        <v>0</v>
      </c>
      <c r="C338" s="18">
        <v>5.503</v>
      </c>
      <c r="D338" s="18"/>
      <c r="E338" s="18"/>
      <c r="F338" s="18"/>
      <c r="G338" s="18"/>
      <c r="H338" s="18"/>
      <c r="I338" s="342"/>
    </row>
    <row r="339" spans="1:9" ht="80.25" customHeight="1">
      <c r="A339" s="19" t="s">
        <v>132</v>
      </c>
      <c r="B339" s="48">
        <f>E339+F339+G339+H339</f>
        <v>50.2024</v>
      </c>
      <c r="C339" s="18">
        <f aca="true" t="shared" si="64" ref="C339:H339">C341+C342</f>
        <v>9.358</v>
      </c>
      <c r="D339" s="18">
        <f t="shared" si="64"/>
        <v>15.9083</v>
      </c>
      <c r="E339" s="18">
        <f t="shared" si="64"/>
        <v>42.2024</v>
      </c>
      <c r="F339" s="18">
        <f t="shared" si="64"/>
        <v>2.5</v>
      </c>
      <c r="G339" s="18">
        <f t="shared" si="64"/>
        <v>2.5</v>
      </c>
      <c r="H339" s="18">
        <f t="shared" si="64"/>
        <v>3</v>
      </c>
      <c r="I339" s="341" t="s">
        <v>133</v>
      </c>
    </row>
    <row r="340" spans="1:9" s="89" customFormat="1" ht="16.5" customHeight="1">
      <c r="A340" s="37" t="s">
        <v>181</v>
      </c>
      <c r="B340" s="48"/>
      <c r="C340" s="33"/>
      <c r="D340" s="33"/>
      <c r="E340" s="33"/>
      <c r="F340" s="33"/>
      <c r="G340" s="87"/>
      <c r="H340" s="88"/>
      <c r="I340" s="341"/>
    </row>
    <row r="341" spans="1:9" s="89" customFormat="1" ht="16.5" customHeight="1">
      <c r="A341" s="90" t="s">
        <v>400</v>
      </c>
      <c r="B341" s="48">
        <f>E341+F341+G341+H341</f>
        <v>36.5574</v>
      </c>
      <c r="C341" s="28">
        <v>0.938</v>
      </c>
      <c r="D341" s="28">
        <v>15.887</v>
      </c>
      <c r="E341" s="28">
        <v>36.5574</v>
      </c>
      <c r="F341" s="28"/>
      <c r="G341" s="91"/>
      <c r="H341" s="92"/>
      <c r="I341" s="341"/>
    </row>
    <row r="342" spans="1:9" ht="16.5" customHeight="1">
      <c r="A342" s="16" t="s">
        <v>182</v>
      </c>
      <c r="B342" s="48">
        <f>E342+F342+G342+H342</f>
        <v>13.645</v>
      </c>
      <c r="C342" s="18">
        <v>8.42</v>
      </c>
      <c r="D342" s="35">
        <v>0.0213</v>
      </c>
      <c r="E342" s="18">
        <v>5.645</v>
      </c>
      <c r="F342" s="18">
        <v>2.5</v>
      </c>
      <c r="G342" s="30">
        <v>2.5</v>
      </c>
      <c r="H342" s="30">
        <v>3</v>
      </c>
      <c r="I342" s="341"/>
    </row>
    <row r="343" spans="1:9" ht="31.5" customHeight="1">
      <c r="A343" s="19" t="s">
        <v>134</v>
      </c>
      <c r="B343" s="48">
        <f>E343+F343+G343+H343</f>
        <v>24.6</v>
      </c>
      <c r="C343" s="18">
        <f aca="true" t="shared" si="65" ref="C343:H343">C345+C346+C347</f>
        <v>7.093</v>
      </c>
      <c r="D343" s="18">
        <f t="shared" si="65"/>
        <v>0.84</v>
      </c>
      <c r="E343" s="18">
        <f t="shared" si="65"/>
        <v>7.2</v>
      </c>
      <c r="F343" s="18">
        <f t="shared" si="65"/>
        <v>8.1</v>
      </c>
      <c r="G343" s="18">
        <f t="shared" si="65"/>
        <v>9.3</v>
      </c>
      <c r="H343" s="18">
        <f t="shared" si="65"/>
        <v>0</v>
      </c>
      <c r="I343" s="341" t="s">
        <v>135</v>
      </c>
    </row>
    <row r="344" spans="1:9" ht="16.5" customHeight="1">
      <c r="A344" s="13" t="s">
        <v>181</v>
      </c>
      <c r="B344" s="48"/>
      <c r="C344" s="18"/>
      <c r="D344" s="18"/>
      <c r="E344" s="18"/>
      <c r="F344" s="18"/>
      <c r="G344" s="18"/>
      <c r="H344" s="56"/>
      <c r="I344" s="341"/>
    </row>
    <row r="345" spans="1:9" ht="16.5" customHeight="1">
      <c r="A345" s="16" t="s">
        <v>400</v>
      </c>
      <c r="B345" s="48">
        <f>E345+F345+G345+H345</f>
        <v>20.9</v>
      </c>
      <c r="C345" s="18">
        <v>6.394</v>
      </c>
      <c r="D345" s="18"/>
      <c r="E345" s="18">
        <v>6.4</v>
      </c>
      <c r="F345" s="18">
        <v>7</v>
      </c>
      <c r="G345" s="18">
        <v>7.5</v>
      </c>
      <c r="H345" s="18"/>
      <c r="I345" s="341"/>
    </row>
    <row r="346" spans="1:9" ht="16.5" customHeight="1">
      <c r="A346" s="16" t="s">
        <v>182</v>
      </c>
      <c r="B346" s="48">
        <f>E346+F346+G346+H346</f>
        <v>1.8</v>
      </c>
      <c r="C346" s="18">
        <v>0.258</v>
      </c>
      <c r="D346" s="18">
        <v>0.84</v>
      </c>
      <c r="E346" s="18">
        <v>0.3</v>
      </c>
      <c r="F346" s="18">
        <v>0.5</v>
      </c>
      <c r="G346" s="18">
        <v>1</v>
      </c>
      <c r="H346" s="18"/>
      <c r="I346" s="341"/>
    </row>
    <row r="347" spans="1:9" ht="16.5" customHeight="1">
      <c r="A347" s="16" t="s">
        <v>183</v>
      </c>
      <c r="B347" s="48">
        <f>E347+F347+G347+H347</f>
        <v>1.9000000000000001</v>
      </c>
      <c r="C347" s="18">
        <v>0.441</v>
      </c>
      <c r="D347" s="18"/>
      <c r="E347" s="18">
        <v>0.5</v>
      </c>
      <c r="F347" s="18">
        <v>0.6</v>
      </c>
      <c r="G347" s="18">
        <v>0.8</v>
      </c>
      <c r="H347" s="18"/>
      <c r="I347" s="341"/>
    </row>
    <row r="348" spans="1:9" ht="31.5" customHeight="1">
      <c r="A348" s="19" t="s">
        <v>136</v>
      </c>
      <c r="B348" s="14">
        <f>E348+F348+G348+H348</f>
        <v>0</v>
      </c>
      <c r="C348" s="18">
        <f aca="true" t="shared" si="66" ref="C348:H348">C350+C351+C352</f>
        <v>3.13</v>
      </c>
      <c r="D348" s="15">
        <f t="shared" si="66"/>
        <v>0</v>
      </c>
      <c r="E348" s="15">
        <f t="shared" si="66"/>
        <v>0</v>
      </c>
      <c r="F348" s="15">
        <f t="shared" si="66"/>
        <v>0</v>
      </c>
      <c r="G348" s="15">
        <f t="shared" si="66"/>
        <v>0</v>
      </c>
      <c r="H348" s="15">
        <f t="shared" si="66"/>
        <v>0</v>
      </c>
      <c r="I348" s="341" t="s">
        <v>137</v>
      </c>
    </row>
    <row r="349" spans="1:9" ht="15" customHeight="1">
      <c r="A349" s="13" t="s">
        <v>181</v>
      </c>
      <c r="B349" s="14"/>
      <c r="C349" s="18"/>
      <c r="D349" s="14"/>
      <c r="E349" s="15"/>
      <c r="F349" s="14"/>
      <c r="G349" s="15"/>
      <c r="H349" s="45"/>
      <c r="I349" s="341"/>
    </row>
    <row r="350" spans="1:9" ht="16.5" customHeight="1">
      <c r="A350" s="16" t="s">
        <v>400</v>
      </c>
      <c r="B350" s="14">
        <f>E350+F350+G350+H350</f>
        <v>0</v>
      </c>
      <c r="C350" s="18">
        <v>1.752</v>
      </c>
      <c r="D350" s="14"/>
      <c r="E350" s="15"/>
      <c r="F350" s="14"/>
      <c r="G350" s="15"/>
      <c r="H350" s="15"/>
      <c r="I350" s="341"/>
    </row>
    <row r="351" spans="1:9" ht="16.5" customHeight="1">
      <c r="A351" s="16" t="s">
        <v>182</v>
      </c>
      <c r="B351" s="14">
        <f>E351+F351+G351+H351</f>
        <v>0</v>
      </c>
      <c r="C351" s="18">
        <v>0.922</v>
      </c>
      <c r="D351" s="14"/>
      <c r="E351" s="15"/>
      <c r="F351" s="14"/>
      <c r="G351" s="15"/>
      <c r="H351" s="15"/>
      <c r="I351" s="341"/>
    </row>
    <row r="352" spans="1:9" ht="16.5" customHeight="1">
      <c r="A352" s="16" t="s">
        <v>183</v>
      </c>
      <c r="B352" s="14">
        <f>E352+F352+G352+H352</f>
        <v>0</v>
      </c>
      <c r="C352" s="18">
        <v>0.456</v>
      </c>
      <c r="D352" s="14"/>
      <c r="E352" s="15"/>
      <c r="F352" s="15"/>
      <c r="G352" s="15"/>
      <c r="H352" s="15"/>
      <c r="I352" s="341"/>
    </row>
    <row r="353" spans="1:9" ht="31.5" customHeight="1">
      <c r="A353" s="19" t="s">
        <v>138</v>
      </c>
      <c r="B353" s="18">
        <f>E353+F353+G353+H353</f>
        <v>57.689</v>
      </c>
      <c r="C353" s="18">
        <f aca="true" t="shared" si="67" ref="C353:H353">C355+C356</f>
        <v>7.892</v>
      </c>
      <c r="D353" s="18">
        <f t="shared" si="67"/>
        <v>5.396</v>
      </c>
      <c r="E353" s="18">
        <f t="shared" si="67"/>
        <v>25.689</v>
      </c>
      <c r="F353" s="18">
        <f t="shared" si="67"/>
        <v>16</v>
      </c>
      <c r="G353" s="18">
        <f t="shared" si="67"/>
        <v>16</v>
      </c>
      <c r="H353" s="18">
        <f t="shared" si="67"/>
        <v>0</v>
      </c>
      <c r="I353" s="349" t="s">
        <v>139</v>
      </c>
    </row>
    <row r="354" spans="1:9" ht="16.5" customHeight="1">
      <c r="A354" s="13" t="s">
        <v>181</v>
      </c>
      <c r="B354" s="18"/>
      <c r="C354" s="18"/>
      <c r="D354" s="18"/>
      <c r="E354" s="18"/>
      <c r="F354" s="18"/>
      <c r="G354" s="18"/>
      <c r="H354" s="56"/>
      <c r="I354" s="349"/>
    </row>
    <row r="355" spans="1:9" ht="32.25" customHeight="1">
      <c r="A355" s="16" t="s">
        <v>140</v>
      </c>
      <c r="B355" s="18">
        <f>E355+F355+G355+H355</f>
        <v>40.189</v>
      </c>
      <c r="C355" s="18">
        <v>2.3890000000000002</v>
      </c>
      <c r="D355" s="18">
        <v>0</v>
      </c>
      <c r="E355" s="18">
        <v>20.189</v>
      </c>
      <c r="F355" s="18">
        <v>10</v>
      </c>
      <c r="G355" s="18">
        <v>10</v>
      </c>
      <c r="H355" s="18"/>
      <c r="I355" s="349"/>
    </row>
    <row r="356" spans="1:9" ht="36.75" customHeight="1">
      <c r="A356" s="16" t="s">
        <v>141</v>
      </c>
      <c r="B356" s="18">
        <f>E356+F356+G356+H356</f>
        <v>17.5</v>
      </c>
      <c r="C356" s="18">
        <v>5.503</v>
      </c>
      <c r="D356" s="18">
        <v>5.396</v>
      </c>
      <c r="E356" s="18">
        <v>5.5</v>
      </c>
      <c r="F356" s="18">
        <v>6</v>
      </c>
      <c r="G356" s="18">
        <v>6</v>
      </c>
      <c r="H356" s="18"/>
      <c r="I356" s="349"/>
    </row>
    <row r="357" spans="1:9" ht="32.25" customHeight="1">
      <c r="A357" s="93" t="s">
        <v>444</v>
      </c>
      <c r="B357" s="18">
        <f>E357+F357+G357+H357</f>
        <v>47.472</v>
      </c>
      <c r="C357" s="94">
        <f aca="true" t="shared" si="68" ref="C357:H357">C359+C360+C361+C362</f>
        <v>4.713000000000001</v>
      </c>
      <c r="D357" s="95">
        <f t="shared" si="68"/>
        <v>3454.527</v>
      </c>
      <c r="E357" s="95">
        <f t="shared" si="68"/>
        <v>10.898</v>
      </c>
      <c r="F357" s="95">
        <f t="shared" si="68"/>
        <v>15.735</v>
      </c>
      <c r="G357" s="95">
        <f t="shared" si="68"/>
        <v>9.924</v>
      </c>
      <c r="H357" s="95">
        <f t="shared" si="68"/>
        <v>10.915</v>
      </c>
      <c r="I357" s="349" t="s">
        <v>445</v>
      </c>
    </row>
    <row r="358" spans="1:9" s="89" customFormat="1" ht="15" customHeight="1">
      <c r="A358" s="37" t="s">
        <v>181</v>
      </c>
      <c r="B358" s="18"/>
      <c r="C358" s="95"/>
      <c r="D358" s="95"/>
      <c r="E358" s="95"/>
      <c r="F358" s="95"/>
      <c r="G358" s="95"/>
      <c r="H358" s="96"/>
      <c r="I358" s="349"/>
    </row>
    <row r="359" spans="1:9" ht="16.5" customHeight="1">
      <c r="A359" s="16" t="s">
        <v>400</v>
      </c>
      <c r="B359" s="18">
        <f>E359+F359+G359+H359</f>
        <v>10.277999999999999</v>
      </c>
      <c r="C359" s="97">
        <v>2.08</v>
      </c>
      <c r="D359" s="95">
        <v>3448.4</v>
      </c>
      <c r="E359" s="95">
        <v>4.771</v>
      </c>
      <c r="F359" s="95">
        <v>5.507</v>
      </c>
      <c r="G359" s="95"/>
      <c r="H359" s="95"/>
      <c r="I359" s="349"/>
    </row>
    <row r="360" spans="1:9" ht="16.5" customHeight="1">
      <c r="A360" s="16" t="s">
        <v>182</v>
      </c>
      <c r="B360" s="18">
        <f>E360+F360+G360+H360</f>
        <v>6.912999999999999</v>
      </c>
      <c r="C360" s="97">
        <v>2.265</v>
      </c>
      <c r="D360" s="95">
        <v>1.406</v>
      </c>
      <c r="E360" s="95">
        <v>1.406</v>
      </c>
      <c r="F360" s="95">
        <v>5.507</v>
      </c>
      <c r="G360" s="95"/>
      <c r="H360" s="95"/>
      <c r="I360" s="349"/>
    </row>
    <row r="361" spans="1:9" ht="16.5" customHeight="1">
      <c r="A361" s="16" t="s">
        <v>183</v>
      </c>
      <c r="B361" s="18">
        <f>E361+F361+G361+H361</f>
        <v>9.29</v>
      </c>
      <c r="C361" s="97">
        <v>0.368</v>
      </c>
      <c r="D361" s="95">
        <v>1.172</v>
      </c>
      <c r="E361" s="95">
        <v>1.172</v>
      </c>
      <c r="F361" s="95">
        <v>1.172</v>
      </c>
      <c r="G361" s="95">
        <v>3.308</v>
      </c>
      <c r="H361" s="95">
        <v>3.638</v>
      </c>
      <c r="I361" s="349"/>
    </row>
    <row r="362" spans="1:9" ht="16.5" customHeight="1">
      <c r="A362" s="16" t="s">
        <v>446</v>
      </c>
      <c r="B362" s="18">
        <f>E362+F362+G362+H362</f>
        <v>20.991</v>
      </c>
      <c r="C362" s="95"/>
      <c r="D362" s="95">
        <v>3.549</v>
      </c>
      <c r="E362" s="95">
        <v>3.549</v>
      </c>
      <c r="F362" s="95">
        <v>3.549</v>
      </c>
      <c r="G362" s="95">
        <v>6.616</v>
      </c>
      <c r="H362" s="95">
        <v>7.277</v>
      </c>
      <c r="I362" s="349"/>
    </row>
    <row r="363" spans="1:9" ht="16.5" customHeight="1">
      <c r="A363" s="19" t="s">
        <v>447</v>
      </c>
      <c r="B363" s="18">
        <f>E363+F363+G363+H363</f>
        <v>1530.34</v>
      </c>
      <c r="C363" s="24">
        <f aca="true" t="shared" si="69" ref="C363:H363">C365+C366+C367+C368</f>
        <v>1085.585</v>
      </c>
      <c r="D363" s="18">
        <f t="shared" si="69"/>
        <v>865.6370000000001</v>
      </c>
      <c r="E363" s="18">
        <f t="shared" si="69"/>
        <v>500.9</v>
      </c>
      <c r="F363" s="18">
        <f t="shared" si="69"/>
        <v>541.37</v>
      </c>
      <c r="G363" s="18">
        <f t="shared" si="69"/>
        <v>461.97</v>
      </c>
      <c r="H363" s="18">
        <f t="shared" si="69"/>
        <v>26.099999999999998</v>
      </c>
      <c r="I363" s="341"/>
    </row>
    <row r="364" spans="1:9" ht="16.5" customHeight="1">
      <c r="A364" s="13" t="s">
        <v>181</v>
      </c>
      <c r="B364" s="18"/>
      <c r="C364" s="18"/>
      <c r="D364" s="18"/>
      <c r="E364" s="18"/>
      <c r="F364" s="18"/>
      <c r="G364" s="18"/>
      <c r="H364" s="56"/>
      <c r="I364" s="341"/>
    </row>
    <row r="365" spans="1:9" ht="16.5" customHeight="1">
      <c r="A365" s="16" t="s">
        <v>400</v>
      </c>
      <c r="B365" s="18">
        <f>E365+F365+G365+H365</f>
        <v>17.689999999999998</v>
      </c>
      <c r="C365" s="18">
        <v>0</v>
      </c>
      <c r="D365" s="18">
        <v>0</v>
      </c>
      <c r="E365" s="18">
        <v>0</v>
      </c>
      <c r="F365" s="18">
        <v>5.09</v>
      </c>
      <c r="G365" s="18">
        <v>5.1</v>
      </c>
      <c r="H365" s="18">
        <v>7.5</v>
      </c>
      <c r="I365" s="341"/>
    </row>
    <row r="366" spans="1:9" ht="16.5" customHeight="1">
      <c r="A366" s="16" t="s">
        <v>182</v>
      </c>
      <c r="B366" s="18">
        <f>E366+F366+G366+H366</f>
        <v>130.545</v>
      </c>
      <c r="C366" s="18">
        <v>11.372</v>
      </c>
      <c r="D366" s="18">
        <v>0</v>
      </c>
      <c r="E366" s="18">
        <v>75.145</v>
      </c>
      <c r="F366" s="18">
        <v>37.2</v>
      </c>
      <c r="G366" s="18">
        <v>8.3</v>
      </c>
      <c r="H366" s="18">
        <v>9.9</v>
      </c>
      <c r="I366" s="341"/>
    </row>
    <row r="367" spans="1:9" ht="16.5" customHeight="1">
      <c r="A367" s="16" t="s">
        <v>183</v>
      </c>
      <c r="B367" s="18">
        <f>E367+F367+G367+H367</f>
        <v>141.48499999999999</v>
      </c>
      <c r="C367" s="18">
        <v>71.615</v>
      </c>
      <c r="D367" s="18">
        <v>34.317</v>
      </c>
      <c r="E367" s="18">
        <v>70.135</v>
      </c>
      <c r="F367" s="18">
        <v>34.08</v>
      </c>
      <c r="G367" s="18">
        <v>28.57</v>
      </c>
      <c r="H367" s="18">
        <v>8.7</v>
      </c>
      <c r="I367" s="341"/>
    </row>
    <row r="368" spans="1:9" ht="16.5" customHeight="1">
      <c r="A368" s="16" t="s">
        <v>184</v>
      </c>
      <c r="B368" s="18">
        <f>E368+F368+G368+H368</f>
        <v>1240.62</v>
      </c>
      <c r="C368" s="24">
        <v>1002.598</v>
      </c>
      <c r="D368" s="18">
        <v>831.32</v>
      </c>
      <c r="E368" s="18">
        <v>355.62</v>
      </c>
      <c r="F368" s="18">
        <v>465</v>
      </c>
      <c r="G368" s="18">
        <v>420</v>
      </c>
      <c r="H368" s="18">
        <v>0</v>
      </c>
      <c r="I368" s="341"/>
    </row>
    <row r="369" spans="1:9" ht="31.5" customHeight="1">
      <c r="A369" s="19" t="s">
        <v>448</v>
      </c>
      <c r="B369" s="14">
        <f>E369+F369+G369+H369</f>
        <v>46.8</v>
      </c>
      <c r="C369" s="15">
        <f aca="true" t="shared" si="70" ref="C369:H369">C371</f>
        <v>2.9</v>
      </c>
      <c r="D369" s="15">
        <f t="shared" si="70"/>
        <v>0</v>
      </c>
      <c r="E369" s="15">
        <f t="shared" si="70"/>
        <v>13.5</v>
      </c>
      <c r="F369" s="15">
        <f t="shared" si="70"/>
        <v>15.5</v>
      </c>
      <c r="G369" s="15">
        <f t="shared" si="70"/>
        <v>17.8</v>
      </c>
      <c r="H369" s="15">
        <f t="shared" si="70"/>
        <v>0</v>
      </c>
      <c r="I369" s="349" t="s">
        <v>449</v>
      </c>
    </row>
    <row r="370" spans="1:9" ht="15" customHeight="1">
      <c r="A370" s="13" t="s">
        <v>181</v>
      </c>
      <c r="B370" s="14"/>
      <c r="C370" s="15"/>
      <c r="D370" s="15"/>
      <c r="E370" s="15"/>
      <c r="F370" s="14"/>
      <c r="G370" s="15"/>
      <c r="H370" s="45"/>
      <c r="I370" s="349"/>
    </row>
    <row r="371" spans="1:9" ht="20.25" customHeight="1">
      <c r="A371" s="16" t="s">
        <v>183</v>
      </c>
      <c r="B371" s="14">
        <f>E371+F371+G371+H371</f>
        <v>46.8</v>
      </c>
      <c r="C371" s="15">
        <v>2.9</v>
      </c>
      <c r="D371" s="15"/>
      <c r="E371" s="15">
        <v>13.5</v>
      </c>
      <c r="F371" s="14">
        <v>15.5</v>
      </c>
      <c r="G371" s="15">
        <v>17.8</v>
      </c>
      <c r="H371" s="15"/>
      <c r="I371" s="349"/>
    </row>
    <row r="372" spans="1:9" ht="31.5" customHeight="1">
      <c r="A372" s="19" t="s">
        <v>450</v>
      </c>
      <c r="B372" s="24">
        <f>E372+F372+G372+H372</f>
        <v>119</v>
      </c>
      <c r="C372" s="24">
        <f aca="true" t="shared" si="71" ref="C372:H372">C374+C375+C376</f>
        <v>13.1</v>
      </c>
      <c r="D372" s="14">
        <f t="shared" si="71"/>
        <v>0</v>
      </c>
      <c r="E372" s="14">
        <f t="shared" si="71"/>
        <v>0</v>
      </c>
      <c r="F372" s="24">
        <f t="shared" si="71"/>
        <v>119</v>
      </c>
      <c r="G372" s="14">
        <f t="shared" si="71"/>
        <v>0</v>
      </c>
      <c r="H372" s="14">
        <f t="shared" si="71"/>
        <v>0</v>
      </c>
      <c r="I372" s="341" t="s">
        <v>451</v>
      </c>
    </row>
    <row r="373" spans="1:9" ht="15" customHeight="1">
      <c r="A373" s="13" t="s">
        <v>181</v>
      </c>
      <c r="B373" s="24"/>
      <c r="C373" s="24"/>
      <c r="D373" s="14"/>
      <c r="E373" s="14"/>
      <c r="F373" s="24"/>
      <c r="G373" s="14"/>
      <c r="H373" s="57"/>
      <c r="I373" s="341"/>
    </row>
    <row r="374" spans="1:9" ht="16.5" customHeight="1">
      <c r="A374" s="16" t="s">
        <v>182</v>
      </c>
      <c r="B374" s="24">
        <f>E374+F374+G374+H374</f>
        <v>29</v>
      </c>
      <c r="C374" s="24"/>
      <c r="D374" s="14"/>
      <c r="E374" s="14"/>
      <c r="F374" s="24">
        <v>29</v>
      </c>
      <c r="G374" s="14"/>
      <c r="H374" s="14"/>
      <c r="I374" s="341"/>
    </row>
    <row r="375" spans="1:9" ht="16.5" customHeight="1">
      <c r="A375" s="16" t="s">
        <v>183</v>
      </c>
      <c r="B375" s="24">
        <f>E375+F375+G375+H375</f>
        <v>5</v>
      </c>
      <c r="C375" s="24"/>
      <c r="D375" s="14"/>
      <c r="E375" s="14"/>
      <c r="F375" s="24">
        <v>5</v>
      </c>
      <c r="G375" s="14"/>
      <c r="H375" s="14"/>
      <c r="I375" s="341"/>
    </row>
    <row r="376" spans="1:9" ht="16.5" customHeight="1">
      <c r="A376" s="16" t="s">
        <v>184</v>
      </c>
      <c r="B376" s="24">
        <f>E376+F376+G376+H376</f>
        <v>85</v>
      </c>
      <c r="C376" s="24">
        <v>13.1</v>
      </c>
      <c r="D376" s="14"/>
      <c r="E376" s="14"/>
      <c r="F376" s="24">
        <v>85</v>
      </c>
      <c r="G376" s="14"/>
      <c r="H376" s="14"/>
      <c r="I376" s="341"/>
    </row>
    <row r="377" spans="1:9" ht="31.5" customHeight="1">
      <c r="A377" s="19" t="s">
        <v>452</v>
      </c>
      <c r="B377" s="14">
        <f>E377+F377+G377+H377</f>
        <v>1155.62</v>
      </c>
      <c r="C377" s="15">
        <f aca="true" t="shared" si="72" ref="C377:H377">C379</f>
        <v>987.8</v>
      </c>
      <c r="D377" s="15">
        <f t="shared" si="72"/>
        <v>831.32</v>
      </c>
      <c r="E377" s="15">
        <f t="shared" si="72"/>
        <v>355.62</v>
      </c>
      <c r="F377" s="14">
        <f t="shared" si="72"/>
        <v>380</v>
      </c>
      <c r="G377" s="14">
        <f t="shared" si="72"/>
        <v>420</v>
      </c>
      <c r="H377" s="14">
        <f t="shared" si="72"/>
        <v>0</v>
      </c>
      <c r="I377" s="341" t="s">
        <v>453</v>
      </c>
    </row>
    <row r="378" spans="1:9" ht="16.5" customHeight="1">
      <c r="A378" s="13" t="s">
        <v>181</v>
      </c>
      <c r="B378" s="14"/>
      <c r="C378" s="15"/>
      <c r="D378" s="15"/>
      <c r="E378" s="15"/>
      <c r="F378" s="14"/>
      <c r="G378" s="14"/>
      <c r="H378" s="57"/>
      <c r="I378" s="341"/>
    </row>
    <row r="379" spans="1:9" ht="16.5" customHeight="1">
      <c r="A379" s="16" t="s">
        <v>454</v>
      </c>
      <c r="B379" s="14">
        <f>E379+F379+G379+H379</f>
        <v>1155.62</v>
      </c>
      <c r="C379" s="15">
        <v>987.8</v>
      </c>
      <c r="D379" s="15">
        <v>831.32</v>
      </c>
      <c r="E379" s="15">
        <v>355.62</v>
      </c>
      <c r="F379" s="14">
        <v>380</v>
      </c>
      <c r="G379" s="14">
        <v>420</v>
      </c>
      <c r="H379" s="14"/>
      <c r="I379" s="341"/>
    </row>
    <row r="380" spans="1:9" ht="16.5" customHeight="1">
      <c r="A380" s="50" t="s">
        <v>455</v>
      </c>
      <c r="B380" s="14">
        <f>E380+F380+G380+H380</f>
        <v>170</v>
      </c>
      <c r="C380" s="98">
        <v>49.39</v>
      </c>
      <c r="D380" s="98">
        <v>37.875</v>
      </c>
      <c r="E380" s="99">
        <v>50</v>
      </c>
      <c r="F380" s="99">
        <v>55</v>
      </c>
      <c r="G380" s="99">
        <v>65</v>
      </c>
      <c r="H380" s="100"/>
      <c r="I380" s="341"/>
    </row>
    <row r="381" spans="1:9" ht="33.75" customHeight="1">
      <c r="A381" s="101" t="s">
        <v>456</v>
      </c>
      <c r="B381" s="18">
        <f>E381+F381+G381+H381</f>
        <v>242.562</v>
      </c>
      <c r="C381" s="18">
        <f aca="true" t="shared" si="73" ref="C381:H381">C383+C384+C385+C386</f>
        <v>14.07</v>
      </c>
      <c r="D381" s="18">
        <f t="shared" si="73"/>
        <v>0</v>
      </c>
      <c r="E381" s="18">
        <f t="shared" si="73"/>
        <v>152.672</v>
      </c>
      <c r="F381" s="18">
        <f t="shared" si="73"/>
        <v>27.39</v>
      </c>
      <c r="G381" s="18">
        <f t="shared" si="73"/>
        <v>27.5</v>
      </c>
      <c r="H381" s="102">
        <f t="shared" si="73"/>
        <v>35</v>
      </c>
      <c r="I381" s="347" t="s">
        <v>457</v>
      </c>
    </row>
    <row r="382" spans="1:9" ht="16.5" customHeight="1">
      <c r="A382" s="103" t="s">
        <v>181</v>
      </c>
      <c r="B382" s="18"/>
      <c r="C382" s="18"/>
      <c r="D382" s="18"/>
      <c r="E382" s="18"/>
      <c r="F382" s="18"/>
      <c r="G382" s="18"/>
      <c r="H382" s="102"/>
      <c r="I382" s="347"/>
    </row>
    <row r="383" spans="1:9" ht="16.5" customHeight="1">
      <c r="A383" s="16" t="s">
        <v>400</v>
      </c>
      <c r="B383" s="18">
        <f>E383+F383+G383+H383</f>
        <v>17.689999999999998</v>
      </c>
      <c r="C383" s="18">
        <v>0</v>
      </c>
      <c r="D383" s="18"/>
      <c r="E383" s="18"/>
      <c r="F383" s="18">
        <v>5.09</v>
      </c>
      <c r="G383" s="18">
        <v>5.1</v>
      </c>
      <c r="H383" s="102">
        <v>7.5</v>
      </c>
      <c r="I383" s="347"/>
    </row>
    <row r="384" spans="1:9" ht="16.5" customHeight="1">
      <c r="A384" s="16" t="s">
        <v>182</v>
      </c>
      <c r="B384" s="18">
        <f>E384+F384+G384+H384</f>
        <v>101.545</v>
      </c>
      <c r="C384" s="18">
        <v>11.372</v>
      </c>
      <c r="D384" s="18"/>
      <c r="E384" s="18">
        <v>75.145</v>
      </c>
      <c r="F384" s="18">
        <v>8.2</v>
      </c>
      <c r="G384" s="18">
        <v>8.3</v>
      </c>
      <c r="H384" s="102">
        <v>9.9</v>
      </c>
      <c r="I384" s="347"/>
    </row>
    <row r="385" spans="1:9" ht="16.5" customHeight="1">
      <c r="A385" s="16" t="s">
        <v>183</v>
      </c>
      <c r="B385" s="18">
        <f>E385+F385+G385+H385</f>
        <v>41.785</v>
      </c>
      <c r="C385" s="18">
        <v>1</v>
      </c>
      <c r="D385" s="18"/>
      <c r="E385" s="18">
        <v>19.585</v>
      </c>
      <c r="F385" s="18">
        <v>6.7</v>
      </c>
      <c r="G385" s="18">
        <v>6.8</v>
      </c>
      <c r="H385" s="102">
        <v>8.7</v>
      </c>
      <c r="I385" s="347"/>
    </row>
    <row r="386" spans="1:9" ht="16.5" customHeight="1">
      <c r="A386" s="16" t="s">
        <v>190</v>
      </c>
      <c r="B386" s="18">
        <f>E386+F386+G386+H386</f>
        <v>81.542</v>
      </c>
      <c r="C386" s="18">
        <v>1.698</v>
      </c>
      <c r="D386" s="18"/>
      <c r="E386" s="18">
        <v>57.942</v>
      </c>
      <c r="F386" s="18">
        <v>7.4</v>
      </c>
      <c r="G386" s="18">
        <v>7.3</v>
      </c>
      <c r="H386" s="102">
        <v>8.9</v>
      </c>
      <c r="I386" s="347"/>
    </row>
    <row r="387" spans="1:9" ht="31.5" customHeight="1">
      <c r="A387" s="36" t="s">
        <v>458</v>
      </c>
      <c r="B387" s="18">
        <f>E387+F387+G387+H387</f>
        <v>47.900000000000006</v>
      </c>
      <c r="C387" s="28">
        <f aca="true" t="shared" si="74" ref="C387:H387">C389</f>
        <v>67.69500000000001</v>
      </c>
      <c r="D387" s="28">
        <f t="shared" si="74"/>
        <v>34.317</v>
      </c>
      <c r="E387" s="28">
        <f t="shared" si="74"/>
        <v>37.050000000000004</v>
      </c>
      <c r="F387" s="28">
        <f t="shared" si="74"/>
        <v>6.88</v>
      </c>
      <c r="G387" s="28">
        <f t="shared" si="74"/>
        <v>3.97</v>
      </c>
      <c r="H387" s="28">
        <f t="shared" si="74"/>
        <v>0</v>
      </c>
      <c r="I387" s="76"/>
    </row>
    <row r="388" spans="1:9" ht="15" customHeight="1">
      <c r="A388" s="37" t="s">
        <v>181</v>
      </c>
      <c r="B388" s="18"/>
      <c r="C388" s="28"/>
      <c r="D388" s="28"/>
      <c r="E388" s="28"/>
      <c r="F388" s="28"/>
      <c r="G388" s="28"/>
      <c r="H388" s="104"/>
      <c r="I388" s="74"/>
    </row>
    <row r="389" spans="1:9" ht="16.5" customHeight="1">
      <c r="A389" s="16" t="s">
        <v>459</v>
      </c>
      <c r="B389" s="18">
        <f aca="true" t="shared" si="75" ref="B389:B395">E389+F389+G389+H389</f>
        <v>47.900000000000006</v>
      </c>
      <c r="C389" s="18">
        <f aca="true" t="shared" si="76" ref="C389:H389">C390+C391+C392+C393</f>
        <v>67.69500000000001</v>
      </c>
      <c r="D389" s="18">
        <f t="shared" si="76"/>
        <v>34.317</v>
      </c>
      <c r="E389" s="18">
        <f t="shared" si="76"/>
        <v>37.050000000000004</v>
      </c>
      <c r="F389" s="18">
        <f t="shared" si="76"/>
        <v>6.88</v>
      </c>
      <c r="G389" s="18">
        <f t="shared" si="76"/>
        <v>3.97</v>
      </c>
      <c r="H389" s="18">
        <f t="shared" si="76"/>
        <v>0</v>
      </c>
      <c r="I389" s="84"/>
    </row>
    <row r="390" spans="1:9" ht="89.25" customHeight="1">
      <c r="A390" s="16" t="s">
        <v>460</v>
      </c>
      <c r="B390" s="18">
        <f t="shared" si="75"/>
        <v>10.2</v>
      </c>
      <c r="C390" s="18">
        <v>8</v>
      </c>
      <c r="D390" s="18">
        <v>0.918</v>
      </c>
      <c r="E390" s="18">
        <v>8</v>
      </c>
      <c r="F390" s="18">
        <v>1.2</v>
      </c>
      <c r="G390" s="18">
        <v>1</v>
      </c>
      <c r="H390" s="18"/>
      <c r="I390" s="84" t="s">
        <v>461</v>
      </c>
    </row>
    <row r="391" spans="1:9" ht="99" customHeight="1">
      <c r="A391" s="38" t="s">
        <v>462</v>
      </c>
      <c r="B391" s="18">
        <f t="shared" si="75"/>
        <v>24.490000000000002</v>
      </c>
      <c r="C391" s="28">
        <v>32.395</v>
      </c>
      <c r="D391" s="28">
        <v>19.015</v>
      </c>
      <c r="E391" s="28">
        <v>19.87</v>
      </c>
      <c r="F391" s="28">
        <v>3</v>
      </c>
      <c r="G391" s="28">
        <v>1.62</v>
      </c>
      <c r="H391" s="28"/>
      <c r="I391" s="84" t="s">
        <v>463</v>
      </c>
    </row>
    <row r="392" spans="1:9" ht="71.25" customHeight="1">
      <c r="A392" s="16" t="s">
        <v>464</v>
      </c>
      <c r="B392" s="18">
        <f t="shared" si="75"/>
        <v>9.35</v>
      </c>
      <c r="C392" s="18">
        <v>20.068</v>
      </c>
      <c r="D392" s="18">
        <v>11.135</v>
      </c>
      <c r="E392" s="18">
        <v>7</v>
      </c>
      <c r="F392" s="18">
        <v>1.5</v>
      </c>
      <c r="G392" s="18">
        <v>0.85</v>
      </c>
      <c r="H392" s="18"/>
      <c r="I392" s="84" t="s">
        <v>465</v>
      </c>
    </row>
    <row r="393" spans="1:9" ht="76.5" customHeight="1">
      <c r="A393" s="16" t="s">
        <v>466</v>
      </c>
      <c r="B393" s="18">
        <f t="shared" si="75"/>
        <v>3.8600000000000003</v>
      </c>
      <c r="C393" s="18">
        <v>7.232</v>
      </c>
      <c r="D393" s="18">
        <v>3.249</v>
      </c>
      <c r="E393" s="18">
        <v>2.18</v>
      </c>
      <c r="F393" s="18">
        <v>1.18</v>
      </c>
      <c r="G393" s="18">
        <v>0.5</v>
      </c>
      <c r="H393" s="18"/>
      <c r="I393" s="84" t="s">
        <v>467</v>
      </c>
    </row>
    <row r="394" spans="1:9" s="89" customFormat="1" ht="16.5" customHeight="1">
      <c r="A394" s="27" t="s">
        <v>468</v>
      </c>
      <c r="B394" s="42">
        <f t="shared" si="75"/>
        <v>57.6901</v>
      </c>
      <c r="C394" s="34">
        <f aca="true" t="shared" si="77" ref="C394:H394">C397+C398+C399</f>
        <v>4.713000000000001</v>
      </c>
      <c r="D394" s="34">
        <f t="shared" si="77"/>
        <v>10.187499999999998</v>
      </c>
      <c r="E394" s="34">
        <f t="shared" si="77"/>
        <v>11.0601</v>
      </c>
      <c r="F394" s="34">
        <f t="shared" si="77"/>
        <v>15.28</v>
      </c>
      <c r="G394" s="34">
        <f t="shared" si="77"/>
        <v>15.51</v>
      </c>
      <c r="H394" s="34">
        <f t="shared" si="77"/>
        <v>15.84</v>
      </c>
      <c r="I394" s="105"/>
    </row>
    <row r="395" spans="1:9" s="89" customFormat="1" ht="31.5" customHeight="1">
      <c r="A395" s="106" t="s">
        <v>469</v>
      </c>
      <c r="B395" s="22">
        <f t="shared" si="75"/>
        <v>57.6901</v>
      </c>
      <c r="C395" s="28">
        <f aca="true" t="shared" si="78" ref="C395:H395">C397+C398+C399</f>
        <v>4.713000000000001</v>
      </c>
      <c r="D395" s="28">
        <f t="shared" si="78"/>
        <v>10.187499999999998</v>
      </c>
      <c r="E395" s="28">
        <f t="shared" si="78"/>
        <v>11.0601</v>
      </c>
      <c r="F395" s="28">
        <f t="shared" si="78"/>
        <v>15.28</v>
      </c>
      <c r="G395" s="28">
        <f t="shared" si="78"/>
        <v>15.51</v>
      </c>
      <c r="H395" s="91">
        <f t="shared" si="78"/>
        <v>15.84</v>
      </c>
      <c r="I395" s="348" t="s">
        <v>470</v>
      </c>
    </row>
    <row r="396" spans="1:9" ht="16.5" customHeight="1">
      <c r="A396" s="13" t="s">
        <v>181</v>
      </c>
      <c r="B396" s="22"/>
      <c r="C396" s="25"/>
      <c r="D396" s="25"/>
      <c r="E396" s="25"/>
      <c r="F396" s="25"/>
      <c r="G396" s="25"/>
      <c r="H396" s="107"/>
      <c r="I396" s="348"/>
    </row>
    <row r="397" spans="1:9" ht="16.5" customHeight="1">
      <c r="A397" s="60" t="s">
        <v>400</v>
      </c>
      <c r="B397" s="22">
        <f aca="true" t="shared" si="79" ref="B397:B404">E397+F397+G397+H397</f>
        <v>21.799999999999997</v>
      </c>
      <c r="C397" s="53">
        <v>2.08</v>
      </c>
      <c r="D397" s="53">
        <v>3.0037</v>
      </c>
      <c r="E397" s="53">
        <v>3.5</v>
      </c>
      <c r="F397" s="53">
        <v>6.1</v>
      </c>
      <c r="G397" s="53">
        <v>6.1</v>
      </c>
      <c r="H397" s="108">
        <v>6.1</v>
      </c>
      <c r="I397" s="348"/>
    </row>
    <row r="398" spans="1:9" s="89" customFormat="1" ht="18.75" customHeight="1">
      <c r="A398" s="60" t="s">
        <v>182</v>
      </c>
      <c r="B398" s="22">
        <f t="shared" si="79"/>
        <v>24.240000000000002</v>
      </c>
      <c r="C398" s="53">
        <v>2.265</v>
      </c>
      <c r="D398" s="53">
        <v>6.012</v>
      </c>
      <c r="E398" s="53">
        <v>6.02</v>
      </c>
      <c r="F398" s="53">
        <v>6.02</v>
      </c>
      <c r="G398" s="53">
        <v>6.1</v>
      </c>
      <c r="H398" s="108">
        <v>6.1</v>
      </c>
      <c r="I398" s="348"/>
    </row>
    <row r="399" spans="1:9" s="89" customFormat="1" ht="16.5" customHeight="1">
      <c r="A399" s="60" t="s">
        <v>183</v>
      </c>
      <c r="B399" s="22">
        <f t="shared" si="79"/>
        <v>11.6501</v>
      </c>
      <c r="C399" s="53">
        <v>0.368</v>
      </c>
      <c r="D399" s="35">
        <v>1.1718</v>
      </c>
      <c r="E399" s="35">
        <v>1.5401</v>
      </c>
      <c r="F399" s="35">
        <v>3.16</v>
      </c>
      <c r="G399" s="35">
        <v>3.31</v>
      </c>
      <c r="H399" s="109">
        <v>3.64</v>
      </c>
      <c r="I399" s="348"/>
    </row>
    <row r="400" spans="1:9" s="89" customFormat="1" ht="31.5" customHeight="1">
      <c r="A400" s="27" t="s">
        <v>471</v>
      </c>
      <c r="B400" s="42">
        <f t="shared" si="79"/>
        <v>0</v>
      </c>
      <c r="C400" s="46"/>
      <c r="D400" s="46"/>
      <c r="E400" s="46"/>
      <c r="F400" s="46"/>
      <c r="G400" s="46"/>
      <c r="H400" s="46"/>
      <c r="I400" s="73"/>
    </row>
    <row r="401" spans="1:9" ht="15" customHeight="1">
      <c r="A401" s="13" t="s">
        <v>181</v>
      </c>
      <c r="B401" s="22">
        <f t="shared" si="79"/>
        <v>0</v>
      </c>
      <c r="C401" s="33"/>
      <c r="D401" s="15"/>
      <c r="E401" s="15"/>
      <c r="F401" s="15"/>
      <c r="G401" s="15"/>
      <c r="H401" s="15"/>
      <c r="I401" s="43"/>
    </row>
    <row r="402" spans="1:9" ht="16.5" customHeight="1">
      <c r="A402" s="60" t="s">
        <v>182</v>
      </c>
      <c r="B402" s="22">
        <f t="shared" si="79"/>
        <v>0</v>
      </c>
      <c r="C402" s="33"/>
      <c r="D402" s="33"/>
      <c r="E402" s="33"/>
      <c r="F402" s="33"/>
      <c r="G402" s="33"/>
      <c r="H402" s="33"/>
      <c r="I402" s="75"/>
    </row>
    <row r="403" spans="1:9" ht="16.5" customHeight="1">
      <c r="A403" s="38" t="s">
        <v>184</v>
      </c>
      <c r="B403" s="22">
        <f t="shared" si="79"/>
        <v>0</v>
      </c>
      <c r="C403" s="33"/>
      <c r="D403" s="33"/>
      <c r="E403" s="33"/>
      <c r="F403" s="33"/>
      <c r="G403" s="33"/>
      <c r="H403" s="22"/>
      <c r="I403" s="75"/>
    </row>
    <row r="404" spans="1:9" ht="96" customHeight="1">
      <c r="A404" s="36" t="s">
        <v>472</v>
      </c>
      <c r="B404" s="28">
        <f t="shared" si="79"/>
        <v>0.35000000000000003</v>
      </c>
      <c r="C404" s="28">
        <f aca="true" t="shared" si="80" ref="C404:H404">C406</f>
        <v>0.149</v>
      </c>
      <c r="D404" s="22">
        <f t="shared" si="80"/>
        <v>0</v>
      </c>
      <c r="E404" s="28">
        <f t="shared" si="80"/>
        <v>0.1</v>
      </c>
      <c r="F404" s="28">
        <f t="shared" si="80"/>
        <v>0.1</v>
      </c>
      <c r="G404" s="28">
        <f t="shared" si="80"/>
        <v>0.1</v>
      </c>
      <c r="H404" s="28">
        <f t="shared" si="80"/>
        <v>0.05</v>
      </c>
      <c r="I404" s="341" t="s">
        <v>473</v>
      </c>
    </row>
    <row r="405" spans="1:9" ht="16.5" customHeight="1">
      <c r="A405" s="13" t="s">
        <v>181</v>
      </c>
      <c r="B405" s="22"/>
      <c r="C405" s="18"/>
      <c r="D405" s="18"/>
      <c r="E405" s="18"/>
      <c r="F405" s="18"/>
      <c r="G405" s="30"/>
      <c r="H405" s="64"/>
      <c r="I405" s="341"/>
    </row>
    <row r="406" spans="1:9" ht="16.5" customHeight="1">
      <c r="A406" s="38" t="s">
        <v>183</v>
      </c>
      <c r="B406" s="28">
        <f>E406+F406+G406+H406</f>
        <v>0.35000000000000003</v>
      </c>
      <c r="C406" s="28">
        <v>0.149</v>
      </c>
      <c r="D406" s="18"/>
      <c r="E406" s="18">
        <v>0.1</v>
      </c>
      <c r="F406" s="18">
        <v>0.1</v>
      </c>
      <c r="G406" s="18">
        <v>0.1</v>
      </c>
      <c r="H406" s="30">
        <v>0.05</v>
      </c>
      <c r="I406" s="341"/>
    </row>
    <row r="407" spans="1:9" ht="36.75" customHeight="1">
      <c r="A407" s="19" t="s">
        <v>474</v>
      </c>
      <c r="B407" s="22">
        <f>E407+F407+G407+H407</f>
        <v>22.829</v>
      </c>
      <c r="C407" s="14">
        <f aca="true" t="shared" si="81" ref="C407:H407">C408</f>
        <v>2.892</v>
      </c>
      <c r="D407" s="18">
        <f t="shared" si="81"/>
        <v>6.358</v>
      </c>
      <c r="E407" s="18">
        <f t="shared" si="81"/>
        <v>8.429</v>
      </c>
      <c r="F407" s="14">
        <f t="shared" si="81"/>
        <v>4.8</v>
      </c>
      <c r="G407" s="14">
        <f t="shared" si="81"/>
        <v>4.8</v>
      </c>
      <c r="H407" s="14">
        <f t="shared" si="81"/>
        <v>4.8</v>
      </c>
      <c r="I407" s="341" t="s">
        <v>475</v>
      </c>
    </row>
    <row r="408" spans="1:9" ht="16.5" customHeight="1">
      <c r="A408" s="110" t="s">
        <v>476</v>
      </c>
      <c r="B408" s="22">
        <f>E408+F408+G408+H408</f>
        <v>22.829</v>
      </c>
      <c r="C408" s="22">
        <v>2.892</v>
      </c>
      <c r="D408" s="18">
        <v>6.358</v>
      </c>
      <c r="E408" s="18">
        <v>8.429</v>
      </c>
      <c r="F408" s="15">
        <v>4.8</v>
      </c>
      <c r="G408" s="15">
        <v>4.8</v>
      </c>
      <c r="H408" s="15">
        <v>4.8</v>
      </c>
      <c r="I408" s="341"/>
    </row>
    <row r="409" spans="1:9" ht="35.25" customHeight="1">
      <c r="A409" s="27" t="s">
        <v>477</v>
      </c>
      <c r="B409" s="34">
        <f>E409+F409+G409+H409</f>
        <v>2.293</v>
      </c>
      <c r="C409" s="34">
        <f aca="true" t="shared" si="82" ref="C409:H409">C411</f>
        <v>0.027</v>
      </c>
      <c r="D409" s="34">
        <f t="shared" si="82"/>
        <v>0.35100000000000003</v>
      </c>
      <c r="E409" s="34">
        <f t="shared" si="82"/>
        <v>0.5680000000000001</v>
      </c>
      <c r="F409" s="34">
        <f t="shared" si="82"/>
        <v>0.575</v>
      </c>
      <c r="G409" s="34">
        <f t="shared" si="82"/>
        <v>0.575</v>
      </c>
      <c r="H409" s="34">
        <f t="shared" si="82"/>
        <v>0.575</v>
      </c>
      <c r="I409" s="73"/>
    </row>
    <row r="410" spans="1:9" ht="15" customHeight="1">
      <c r="A410" s="13" t="s">
        <v>181</v>
      </c>
      <c r="B410" s="28"/>
      <c r="C410" s="28"/>
      <c r="D410" s="18"/>
      <c r="E410" s="18"/>
      <c r="F410" s="18"/>
      <c r="G410" s="18"/>
      <c r="H410" s="80"/>
      <c r="I410" s="341"/>
    </row>
    <row r="411" spans="1:9" ht="16.5" customHeight="1">
      <c r="A411" s="16" t="s">
        <v>183</v>
      </c>
      <c r="B411" s="18">
        <f>E411+F411+G411+H411</f>
        <v>2.293</v>
      </c>
      <c r="C411" s="28">
        <v>0.027</v>
      </c>
      <c r="D411" s="28">
        <v>0.35100000000000003</v>
      </c>
      <c r="E411" s="28">
        <v>0.5680000000000001</v>
      </c>
      <c r="F411" s="28">
        <v>0.575</v>
      </c>
      <c r="G411" s="28">
        <v>0.575</v>
      </c>
      <c r="H411" s="28">
        <v>0.575</v>
      </c>
      <c r="I411" s="341"/>
    </row>
    <row r="412" spans="1:9" ht="59.25" customHeight="1">
      <c r="A412" s="19" t="s">
        <v>478</v>
      </c>
      <c r="B412" s="18">
        <f>E412+F412+G412+H412</f>
        <v>0.276</v>
      </c>
      <c r="C412" s="18">
        <f aca="true" t="shared" si="83" ref="C412:H412">C414</f>
        <v>0.17</v>
      </c>
      <c r="D412" s="18">
        <f t="shared" si="83"/>
        <v>0.008</v>
      </c>
      <c r="E412" s="18">
        <f t="shared" si="83"/>
        <v>0.015</v>
      </c>
      <c r="F412" s="18">
        <f t="shared" si="83"/>
        <v>0.08700000000000001</v>
      </c>
      <c r="G412" s="18">
        <f t="shared" si="83"/>
        <v>0.08700000000000001</v>
      </c>
      <c r="H412" s="18">
        <f t="shared" si="83"/>
        <v>0.08700000000000001</v>
      </c>
      <c r="I412" s="349" t="s">
        <v>479</v>
      </c>
    </row>
    <row r="413" spans="1:9" ht="16.5" customHeight="1">
      <c r="A413" s="13" t="s">
        <v>181</v>
      </c>
      <c r="B413" s="18"/>
      <c r="C413" s="18"/>
      <c r="D413" s="18"/>
      <c r="E413" s="18"/>
      <c r="F413" s="18"/>
      <c r="G413" s="18"/>
      <c r="H413" s="56"/>
      <c r="I413" s="349"/>
    </row>
    <row r="414" spans="1:9" ht="16.5" customHeight="1">
      <c r="A414" s="16" t="s">
        <v>183</v>
      </c>
      <c r="B414" s="18">
        <f>E414+F414+G414+H414</f>
        <v>0.276</v>
      </c>
      <c r="C414" s="18">
        <v>0.17</v>
      </c>
      <c r="D414" s="18">
        <v>0.008</v>
      </c>
      <c r="E414" s="18">
        <v>0.015</v>
      </c>
      <c r="F414" s="18">
        <v>0.08700000000000001</v>
      </c>
      <c r="G414" s="18">
        <v>0.08700000000000001</v>
      </c>
      <c r="H414" s="18">
        <v>0.08700000000000001</v>
      </c>
      <c r="I414" s="349"/>
    </row>
    <row r="415" spans="1:9" ht="76.5" customHeight="1">
      <c r="A415" s="19" t="s">
        <v>480</v>
      </c>
      <c r="B415" s="18">
        <f>E415+F415+G415+G417</f>
        <v>0.8400000000000001</v>
      </c>
      <c r="C415" s="18">
        <f aca="true" t="shared" si="84" ref="C415:H415">C417</f>
        <v>0.1</v>
      </c>
      <c r="D415" s="18">
        <f t="shared" si="84"/>
        <v>0.342</v>
      </c>
      <c r="E415" s="18">
        <f t="shared" si="84"/>
        <v>0.452</v>
      </c>
      <c r="F415" s="18">
        <f t="shared" si="84"/>
        <v>0.388</v>
      </c>
      <c r="G415" s="18">
        <f t="shared" si="84"/>
        <v>0</v>
      </c>
      <c r="H415" s="111">
        <f t="shared" si="84"/>
        <v>0.388</v>
      </c>
      <c r="I415" s="350"/>
    </row>
    <row r="416" spans="1:12" ht="15" customHeight="1">
      <c r="A416" s="13" t="s">
        <v>181</v>
      </c>
      <c r="B416" s="18"/>
      <c r="C416" s="18"/>
      <c r="D416" s="18"/>
      <c r="E416" s="18"/>
      <c r="F416" s="18"/>
      <c r="G416" s="18"/>
      <c r="H416" s="111"/>
      <c r="I416" s="350"/>
      <c r="K416"/>
      <c r="L416"/>
    </row>
    <row r="417" spans="1:12" ht="16.5" customHeight="1">
      <c r="A417" s="16" t="s">
        <v>183</v>
      </c>
      <c r="B417" s="18">
        <f>E417+F417+G417+G419</f>
        <v>0.8400000000000001</v>
      </c>
      <c r="C417" s="18">
        <v>0.1</v>
      </c>
      <c r="D417" s="18">
        <v>0.342</v>
      </c>
      <c r="E417" s="18">
        <v>0.452</v>
      </c>
      <c r="F417" s="18">
        <v>0.388</v>
      </c>
      <c r="G417" s="18">
        <f>G419</f>
        <v>0</v>
      </c>
      <c r="H417" s="112">
        <v>0.388</v>
      </c>
      <c r="I417" s="350"/>
      <c r="K417"/>
      <c r="L417"/>
    </row>
    <row r="418" spans="1:12" ht="73.5" customHeight="1">
      <c r="A418" s="19" t="s">
        <v>481</v>
      </c>
      <c r="B418" s="14">
        <f>E418+F418+G418+G419</f>
        <v>0</v>
      </c>
      <c r="C418" s="18">
        <v>0.5</v>
      </c>
      <c r="D418" s="15"/>
      <c r="E418" s="15"/>
      <c r="F418" s="15"/>
      <c r="G418" s="56"/>
      <c r="H418" s="44"/>
      <c r="I418" s="113" t="s">
        <v>482</v>
      </c>
      <c r="K418"/>
      <c r="L418"/>
    </row>
    <row r="419" spans="1:9" ht="45.75" customHeight="1">
      <c r="A419" s="50" t="s">
        <v>483</v>
      </c>
      <c r="B419" s="14">
        <f>E419+F419+G419+H419</f>
        <v>0</v>
      </c>
      <c r="C419" s="18">
        <v>2.085</v>
      </c>
      <c r="D419" s="15"/>
      <c r="E419" s="15"/>
      <c r="F419" s="15"/>
      <c r="G419" s="18"/>
      <c r="H419" s="44"/>
      <c r="I419" s="21" t="s">
        <v>484</v>
      </c>
    </row>
    <row r="420" spans="1:9" ht="31.5">
      <c r="A420" s="114" t="s">
        <v>485</v>
      </c>
      <c r="B420" s="18">
        <f>E420+F420+G420+H420</f>
        <v>0.4</v>
      </c>
      <c r="C420" s="18"/>
      <c r="D420" s="18"/>
      <c r="E420" s="18">
        <v>0.1</v>
      </c>
      <c r="F420" s="18">
        <v>0.1</v>
      </c>
      <c r="G420" s="18">
        <v>0.1</v>
      </c>
      <c r="H420" s="18">
        <v>0.1</v>
      </c>
      <c r="I420" s="43"/>
    </row>
    <row r="421" spans="1:9" ht="31.5">
      <c r="A421" s="114" t="s">
        <v>486</v>
      </c>
      <c r="B421" s="18">
        <f>E421+F421+G421+H421</f>
        <v>0.58</v>
      </c>
      <c r="C421" s="18"/>
      <c r="D421" s="18"/>
      <c r="E421" s="18"/>
      <c r="F421" s="18">
        <v>0.58</v>
      </c>
      <c r="G421" s="18"/>
      <c r="H421" s="18"/>
      <c r="I421" s="43"/>
    </row>
    <row r="422" spans="1:9" ht="35.25" customHeight="1">
      <c r="A422" s="27" t="s">
        <v>487</v>
      </c>
      <c r="B422" s="34">
        <f>E422+F422+G422+H422</f>
        <v>231.848</v>
      </c>
      <c r="C422" s="34">
        <f aca="true" t="shared" si="85" ref="C422:H422">C424+C425+C426+C427</f>
        <v>163.036</v>
      </c>
      <c r="D422" s="34">
        <f t="shared" si="85"/>
        <v>36.862</v>
      </c>
      <c r="E422" s="34">
        <f t="shared" si="85"/>
        <v>51.916000000000004</v>
      </c>
      <c r="F422" s="34">
        <f t="shared" si="85"/>
        <v>58.366</v>
      </c>
      <c r="G422" s="34">
        <f t="shared" si="85"/>
        <v>60.366</v>
      </c>
      <c r="H422" s="34">
        <f t="shared" si="85"/>
        <v>61.2</v>
      </c>
      <c r="I422" s="12"/>
    </row>
    <row r="423" spans="1:9" ht="16.5" customHeight="1">
      <c r="A423" s="13" t="s">
        <v>181</v>
      </c>
      <c r="B423" s="18"/>
      <c r="C423" s="18"/>
      <c r="D423" s="18"/>
      <c r="E423" s="18"/>
      <c r="F423" s="18"/>
      <c r="G423" s="18"/>
      <c r="H423" s="80"/>
      <c r="I423" s="341" t="s">
        <v>488</v>
      </c>
    </row>
    <row r="424" spans="1:9" ht="16.5" customHeight="1">
      <c r="A424" s="60" t="s">
        <v>400</v>
      </c>
      <c r="B424" s="18">
        <f>E424+F424+G424+H424</f>
        <v>63.987</v>
      </c>
      <c r="C424" s="18">
        <v>17.873</v>
      </c>
      <c r="D424" s="18">
        <v>0</v>
      </c>
      <c r="E424" s="18">
        <v>8.755</v>
      </c>
      <c r="F424" s="18">
        <v>18.366</v>
      </c>
      <c r="G424" s="18">
        <v>18.366</v>
      </c>
      <c r="H424" s="80">
        <v>18.5</v>
      </c>
      <c r="I424" s="341"/>
    </row>
    <row r="425" spans="1:9" ht="16.5" customHeight="1">
      <c r="A425" s="16" t="s">
        <v>182</v>
      </c>
      <c r="B425" s="18">
        <f>E425+F425+G425+H425</f>
        <v>19.6</v>
      </c>
      <c r="C425" s="18">
        <v>26.84</v>
      </c>
      <c r="D425" s="18">
        <v>0</v>
      </c>
      <c r="E425" s="18">
        <v>3.5</v>
      </c>
      <c r="F425" s="18">
        <v>5.3</v>
      </c>
      <c r="G425" s="18">
        <v>5.3</v>
      </c>
      <c r="H425" s="18">
        <v>5.5</v>
      </c>
      <c r="I425" s="341"/>
    </row>
    <row r="426" spans="1:9" ht="16.5" customHeight="1">
      <c r="A426" s="16" t="s">
        <v>183</v>
      </c>
      <c r="B426" s="18">
        <f>E426+F426+G426+H426</f>
        <v>144.611</v>
      </c>
      <c r="C426" s="18">
        <v>33.65</v>
      </c>
      <c r="D426" s="18">
        <v>36.862</v>
      </c>
      <c r="E426" s="18">
        <v>39.211</v>
      </c>
      <c r="F426" s="18">
        <v>33.7</v>
      </c>
      <c r="G426" s="18">
        <v>35.7</v>
      </c>
      <c r="H426" s="18">
        <v>36</v>
      </c>
      <c r="I426" s="341"/>
    </row>
    <row r="427" spans="1:9" ht="16.5" customHeight="1">
      <c r="A427" s="16" t="s">
        <v>190</v>
      </c>
      <c r="B427" s="18">
        <f>E427+F427+G427+H427</f>
        <v>3.6500000000000004</v>
      </c>
      <c r="C427" s="18">
        <v>84.673</v>
      </c>
      <c r="D427" s="18">
        <v>0</v>
      </c>
      <c r="E427" s="18">
        <v>0.45</v>
      </c>
      <c r="F427" s="18">
        <v>1</v>
      </c>
      <c r="G427" s="18">
        <v>1</v>
      </c>
      <c r="H427" s="18">
        <v>1.2</v>
      </c>
      <c r="I427" s="341"/>
    </row>
    <row r="428" spans="1:9" ht="47.25" customHeight="1">
      <c r="A428" s="19" t="s">
        <v>489</v>
      </c>
      <c r="B428" s="18">
        <f>E428+F428+G428+H428</f>
        <v>87.10900000000001</v>
      </c>
      <c r="C428" s="28">
        <f aca="true" t="shared" si="86" ref="C428:H428">C430+C431</f>
        <v>10.977</v>
      </c>
      <c r="D428" s="28">
        <f t="shared" si="86"/>
        <v>14.672</v>
      </c>
      <c r="E428" s="28">
        <f t="shared" si="86"/>
        <v>25.109</v>
      </c>
      <c r="F428" s="28">
        <f t="shared" si="86"/>
        <v>18.8</v>
      </c>
      <c r="G428" s="28">
        <f t="shared" si="86"/>
        <v>20.8</v>
      </c>
      <c r="H428" s="28">
        <f t="shared" si="86"/>
        <v>22.400000000000002</v>
      </c>
      <c r="I428" s="341" t="s">
        <v>490</v>
      </c>
    </row>
    <row r="429" spans="1:9" ht="15" customHeight="1">
      <c r="A429" s="13" t="s">
        <v>181</v>
      </c>
      <c r="B429" s="24"/>
      <c r="C429" s="18"/>
      <c r="D429" s="18"/>
      <c r="E429" s="18"/>
      <c r="F429" s="18"/>
      <c r="G429" s="18"/>
      <c r="H429" s="56"/>
      <c r="I429" s="341"/>
    </row>
    <row r="430" spans="1:9" ht="16.5" customHeight="1">
      <c r="A430" s="16" t="s">
        <v>182</v>
      </c>
      <c r="B430" s="24">
        <f>E430+F430+G430+H430</f>
        <v>9.5</v>
      </c>
      <c r="C430" s="18">
        <v>3.65</v>
      </c>
      <c r="D430" s="18"/>
      <c r="E430" s="18">
        <v>2.3</v>
      </c>
      <c r="F430" s="18">
        <v>2.3</v>
      </c>
      <c r="G430" s="18">
        <v>2.3</v>
      </c>
      <c r="H430" s="18">
        <v>2.6</v>
      </c>
      <c r="I430" s="341"/>
    </row>
    <row r="431" spans="1:9" ht="42" customHeight="1">
      <c r="A431" s="16" t="s">
        <v>183</v>
      </c>
      <c r="B431" s="18">
        <f>E431+F431+G431+H431</f>
        <v>77.609</v>
      </c>
      <c r="C431" s="18">
        <v>7.327</v>
      </c>
      <c r="D431" s="18">
        <v>14.672</v>
      </c>
      <c r="E431" s="18">
        <v>22.809</v>
      </c>
      <c r="F431" s="18">
        <v>16.5</v>
      </c>
      <c r="G431" s="18">
        <v>18.5</v>
      </c>
      <c r="H431" s="18">
        <v>19.8</v>
      </c>
      <c r="I431" s="341"/>
    </row>
    <row r="432" spans="1:9" ht="33" customHeight="1">
      <c r="A432" s="19" t="s">
        <v>491</v>
      </c>
      <c r="B432" s="18">
        <f>E432+F432+G432+H432</f>
        <v>37.34</v>
      </c>
      <c r="C432" s="28">
        <f aca="true" t="shared" si="87" ref="C432:H432">C434</f>
        <v>5.96</v>
      </c>
      <c r="D432" s="28">
        <f t="shared" si="87"/>
        <v>12.768</v>
      </c>
      <c r="E432" s="28">
        <f t="shared" si="87"/>
        <v>11.34</v>
      </c>
      <c r="F432" s="28">
        <f t="shared" si="87"/>
        <v>8.5</v>
      </c>
      <c r="G432" s="28">
        <f t="shared" si="87"/>
        <v>8.5</v>
      </c>
      <c r="H432" s="28">
        <f t="shared" si="87"/>
        <v>9</v>
      </c>
      <c r="I432" s="341" t="s">
        <v>492</v>
      </c>
    </row>
    <row r="433" spans="1:9" ht="15" customHeight="1">
      <c r="A433" s="13" t="s">
        <v>181</v>
      </c>
      <c r="B433" s="24"/>
      <c r="C433" s="15"/>
      <c r="D433" s="15"/>
      <c r="E433" s="15"/>
      <c r="F433" s="15"/>
      <c r="G433" s="15"/>
      <c r="H433" s="45"/>
      <c r="I433" s="341"/>
    </row>
    <row r="434" spans="1:9" ht="17.25" customHeight="1">
      <c r="A434" s="16" t="s">
        <v>183</v>
      </c>
      <c r="B434" s="18">
        <f>E434+F434+G434+H434</f>
        <v>37.34</v>
      </c>
      <c r="C434" s="18">
        <v>5.96</v>
      </c>
      <c r="D434" s="18">
        <v>12.768</v>
      </c>
      <c r="E434" s="18">
        <v>11.34</v>
      </c>
      <c r="F434" s="18">
        <v>8.5</v>
      </c>
      <c r="G434" s="18">
        <v>8.5</v>
      </c>
      <c r="H434" s="18">
        <v>9</v>
      </c>
      <c r="I434" s="341"/>
    </row>
    <row r="435" spans="1:9" ht="31.5" customHeight="1">
      <c r="A435" s="19" t="s">
        <v>493</v>
      </c>
      <c r="B435" s="18">
        <f>E435+F435+G435+H435</f>
        <v>11.161999999999999</v>
      </c>
      <c r="C435" s="28">
        <f aca="true" t="shared" si="88" ref="C435:H435">C437</f>
        <v>1.556</v>
      </c>
      <c r="D435" s="28">
        <f t="shared" si="88"/>
        <v>2.503</v>
      </c>
      <c r="E435" s="28">
        <f t="shared" si="88"/>
        <v>1.662</v>
      </c>
      <c r="F435" s="28">
        <f t="shared" si="88"/>
        <v>3</v>
      </c>
      <c r="G435" s="28">
        <f t="shared" si="88"/>
        <v>3</v>
      </c>
      <c r="H435" s="28">
        <f t="shared" si="88"/>
        <v>3.5</v>
      </c>
      <c r="I435" s="341" t="s">
        <v>494</v>
      </c>
    </row>
    <row r="436" spans="1:9" ht="15" customHeight="1">
      <c r="A436" s="13" t="s">
        <v>181</v>
      </c>
      <c r="B436" s="18"/>
      <c r="C436" s="15"/>
      <c r="D436" s="15"/>
      <c r="E436" s="15"/>
      <c r="F436" s="15"/>
      <c r="G436" s="15"/>
      <c r="H436" s="45"/>
      <c r="I436" s="341"/>
    </row>
    <row r="437" spans="1:9" ht="16.5" customHeight="1">
      <c r="A437" s="16" t="s">
        <v>183</v>
      </c>
      <c r="B437" s="18">
        <f>E437+F437+G437+H437</f>
        <v>11.161999999999999</v>
      </c>
      <c r="C437" s="18">
        <v>1.556</v>
      </c>
      <c r="D437" s="18">
        <v>2.503</v>
      </c>
      <c r="E437" s="18">
        <v>1.662</v>
      </c>
      <c r="F437" s="18">
        <v>3</v>
      </c>
      <c r="G437" s="18">
        <v>3</v>
      </c>
      <c r="H437" s="18">
        <v>3.5</v>
      </c>
      <c r="I437" s="341"/>
    </row>
    <row r="438" spans="1:9" ht="33.75" customHeight="1">
      <c r="A438" s="19" t="s">
        <v>495</v>
      </c>
      <c r="B438" s="18">
        <f>E438+F438+G438+H438</f>
        <v>99.437</v>
      </c>
      <c r="C438" s="28">
        <f aca="true" t="shared" si="89" ref="C438:H438">C440+C441+C442+C443</f>
        <v>20.905</v>
      </c>
      <c r="D438" s="28">
        <f t="shared" si="89"/>
        <v>6.9190000000000005</v>
      </c>
      <c r="E438" s="28">
        <f t="shared" si="89"/>
        <v>13.805</v>
      </c>
      <c r="F438" s="28">
        <f t="shared" si="89"/>
        <v>28.066</v>
      </c>
      <c r="G438" s="28">
        <f t="shared" si="89"/>
        <v>28.066</v>
      </c>
      <c r="H438" s="28">
        <f t="shared" si="89"/>
        <v>29.5</v>
      </c>
      <c r="I438" s="341"/>
    </row>
    <row r="439" spans="1:9" ht="15" customHeight="1">
      <c r="A439" s="13" t="s">
        <v>181</v>
      </c>
      <c r="B439" s="18"/>
      <c r="C439" s="15"/>
      <c r="D439" s="15"/>
      <c r="E439" s="15"/>
      <c r="F439" s="15"/>
      <c r="G439" s="15"/>
      <c r="H439" s="45"/>
      <c r="I439" s="341"/>
    </row>
    <row r="440" spans="1:9" ht="16.5" customHeight="1">
      <c r="A440" s="16" t="s">
        <v>400</v>
      </c>
      <c r="B440" s="18">
        <f aca="true" t="shared" si="90" ref="B440:B454">E440+F440+G440+H440</f>
        <v>64.487</v>
      </c>
      <c r="C440" s="18">
        <v>17.873</v>
      </c>
      <c r="D440" s="18"/>
      <c r="E440" s="18">
        <v>8.755</v>
      </c>
      <c r="F440" s="18">
        <v>18.366</v>
      </c>
      <c r="G440" s="18">
        <v>18.366</v>
      </c>
      <c r="H440" s="18">
        <v>19</v>
      </c>
      <c r="I440" s="341"/>
    </row>
    <row r="441" spans="1:9" ht="16.5" customHeight="1">
      <c r="A441" s="16" t="s">
        <v>182</v>
      </c>
      <c r="B441" s="18">
        <f t="shared" si="90"/>
        <v>10.4</v>
      </c>
      <c r="C441" s="18">
        <v>1.986</v>
      </c>
      <c r="D441" s="18"/>
      <c r="E441" s="18">
        <v>1.2</v>
      </c>
      <c r="F441" s="18">
        <v>3</v>
      </c>
      <c r="G441" s="18">
        <v>3</v>
      </c>
      <c r="H441" s="18">
        <v>3.2</v>
      </c>
      <c r="I441" s="341"/>
    </row>
    <row r="442" spans="1:9" ht="16.5" customHeight="1">
      <c r="A442" s="16" t="s">
        <v>183</v>
      </c>
      <c r="B442" s="18">
        <f t="shared" si="90"/>
        <v>20.8</v>
      </c>
      <c r="C442" s="18"/>
      <c r="D442" s="18">
        <v>6.9190000000000005</v>
      </c>
      <c r="E442" s="18">
        <v>3.4</v>
      </c>
      <c r="F442" s="18">
        <v>5.7</v>
      </c>
      <c r="G442" s="18">
        <v>5.7</v>
      </c>
      <c r="H442" s="18">
        <v>6</v>
      </c>
      <c r="I442" s="341"/>
    </row>
    <row r="443" spans="1:9" ht="16.5" customHeight="1">
      <c r="A443" s="16" t="s">
        <v>190</v>
      </c>
      <c r="B443" s="18">
        <f t="shared" si="90"/>
        <v>3.75</v>
      </c>
      <c r="C443" s="18">
        <v>1.046</v>
      </c>
      <c r="D443" s="18"/>
      <c r="E443" s="18">
        <v>0.45</v>
      </c>
      <c r="F443" s="18">
        <v>1</v>
      </c>
      <c r="G443" s="18">
        <v>1</v>
      </c>
      <c r="H443" s="18">
        <v>1.3</v>
      </c>
      <c r="I443" s="341"/>
    </row>
    <row r="444" spans="1:9" ht="31.5" customHeight="1">
      <c r="A444" s="115" t="s">
        <v>496</v>
      </c>
      <c r="B444" s="18">
        <f t="shared" si="90"/>
        <v>0.201</v>
      </c>
      <c r="C444" s="28">
        <f aca="true" t="shared" si="91" ref="C444:H444">C445</f>
        <v>5.56</v>
      </c>
      <c r="D444" s="22">
        <f t="shared" si="91"/>
        <v>0</v>
      </c>
      <c r="E444" s="28">
        <f t="shared" si="91"/>
        <v>0.201</v>
      </c>
      <c r="F444" s="22">
        <f t="shared" si="91"/>
        <v>0</v>
      </c>
      <c r="G444" s="22">
        <f t="shared" si="91"/>
        <v>0</v>
      </c>
      <c r="H444" s="22">
        <f t="shared" si="91"/>
        <v>0</v>
      </c>
      <c r="I444" s="344"/>
    </row>
    <row r="445" spans="1:9" ht="16.5" customHeight="1">
      <c r="A445" s="38" t="s">
        <v>497</v>
      </c>
      <c r="B445" s="18">
        <f t="shared" si="90"/>
        <v>0.201</v>
      </c>
      <c r="C445" s="28">
        <v>5.56</v>
      </c>
      <c r="D445" s="28"/>
      <c r="E445" s="28">
        <v>0.201</v>
      </c>
      <c r="F445" s="28"/>
      <c r="G445" s="28"/>
      <c r="H445" s="116"/>
      <c r="I445" s="344"/>
    </row>
    <row r="446" spans="1:9" ht="31.5" customHeight="1">
      <c r="A446" s="115" t="s">
        <v>498</v>
      </c>
      <c r="B446" s="18">
        <f t="shared" si="90"/>
        <v>0</v>
      </c>
      <c r="C446" s="28">
        <f aca="true" t="shared" si="92" ref="C446:H446">C447</f>
        <v>1.068</v>
      </c>
      <c r="D446" s="22">
        <f t="shared" si="92"/>
        <v>0</v>
      </c>
      <c r="E446" s="22">
        <f t="shared" si="92"/>
        <v>0</v>
      </c>
      <c r="F446" s="22">
        <f t="shared" si="92"/>
        <v>0</v>
      </c>
      <c r="G446" s="22">
        <f t="shared" si="92"/>
        <v>0</v>
      </c>
      <c r="H446" s="22">
        <f t="shared" si="92"/>
        <v>0</v>
      </c>
      <c r="I446" s="344"/>
    </row>
    <row r="447" spans="1:9" ht="16.5" customHeight="1">
      <c r="A447" s="38" t="s">
        <v>497</v>
      </c>
      <c r="B447" s="18">
        <f t="shared" si="90"/>
        <v>0</v>
      </c>
      <c r="C447" s="29">
        <v>1.068</v>
      </c>
      <c r="D447" s="29"/>
      <c r="E447" s="29"/>
      <c r="F447" s="29"/>
      <c r="G447" s="29"/>
      <c r="H447" s="117"/>
      <c r="I447" s="344"/>
    </row>
    <row r="448" spans="1:9" ht="23.25" customHeight="1">
      <c r="A448" s="115" t="s">
        <v>499</v>
      </c>
      <c r="B448" s="30">
        <f t="shared" si="90"/>
        <v>68.3</v>
      </c>
      <c r="C448" s="18">
        <f aca="true" t="shared" si="93" ref="C448:H448">C449</f>
        <v>10.379</v>
      </c>
      <c r="D448" s="18">
        <f t="shared" si="93"/>
        <v>15</v>
      </c>
      <c r="E448" s="18">
        <f t="shared" si="93"/>
        <v>5.1</v>
      </c>
      <c r="F448" s="18">
        <f t="shared" si="93"/>
        <v>20.2</v>
      </c>
      <c r="G448" s="18">
        <f t="shared" si="93"/>
        <v>21</v>
      </c>
      <c r="H448" s="18">
        <f t="shared" si="93"/>
        <v>22</v>
      </c>
      <c r="I448" s="343"/>
    </row>
    <row r="449" spans="1:9" ht="16.5" customHeight="1">
      <c r="A449" s="38" t="s">
        <v>497</v>
      </c>
      <c r="B449" s="18">
        <f t="shared" si="90"/>
        <v>68.3</v>
      </c>
      <c r="C449" s="118">
        <v>10.379</v>
      </c>
      <c r="D449" s="118">
        <v>15</v>
      </c>
      <c r="E449" s="118">
        <v>5.1</v>
      </c>
      <c r="F449" s="118">
        <v>20.2</v>
      </c>
      <c r="G449" s="118">
        <v>21</v>
      </c>
      <c r="H449" s="119">
        <v>22</v>
      </c>
      <c r="I449" s="343"/>
    </row>
    <row r="450" spans="1:9" ht="31.5" customHeight="1">
      <c r="A450" s="115" t="s">
        <v>500</v>
      </c>
      <c r="B450" s="18">
        <f t="shared" si="90"/>
        <v>17.657</v>
      </c>
      <c r="C450" s="28">
        <f aca="true" t="shared" si="94" ref="C450:H450">C451</f>
        <v>1.1</v>
      </c>
      <c r="D450" s="28">
        <f t="shared" si="94"/>
        <v>8</v>
      </c>
      <c r="E450" s="28">
        <f t="shared" si="94"/>
        <v>2.457</v>
      </c>
      <c r="F450" s="28">
        <f t="shared" si="94"/>
        <v>2</v>
      </c>
      <c r="G450" s="28">
        <f t="shared" si="94"/>
        <v>6.2</v>
      </c>
      <c r="H450" s="28">
        <f t="shared" si="94"/>
        <v>7</v>
      </c>
      <c r="I450" s="344"/>
    </row>
    <row r="451" spans="1:9" ht="16.5" customHeight="1">
      <c r="A451" s="38" t="s">
        <v>497</v>
      </c>
      <c r="B451" s="18">
        <f t="shared" si="90"/>
        <v>17.657</v>
      </c>
      <c r="C451" s="28">
        <v>1.1</v>
      </c>
      <c r="D451" s="28">
        <v>8</v>
      </c>
      <c r="E451" s="28">
        <v>2.457</v>
      </c>
      <c r="F451" s="28">
        <v>2</v>
      </c>
      <c r="G451" s="28">
        <v>6.2</v>
      </c>
      <c r="H451" s="28">
        <v>7</v>
      </c>
      <c r="I451" s="344"/>
    </row>
    <row r="452" spans="1:9" ht="31.5" customHeight="1">
      <c r="A452" s="115" t="s">
        <v>501</v>
      </c>
      <c r="B452" s="18">
        <f t="shared" si="90"/>
        <v>10.5</v>
      </c>
      <c r="C452" s="28">
        <f aca="true" t="shared" si="95" ref="C452:H452">C453</f>
        <v>0.7</v>
      </c>
      <c r="D452" s="22">
        <f t="shared" si="95"/>
        <v>0</v>
      </c>
      <c r="E452" s="22">
        <f t="shared" si="95"/>
        <v>0</v>
      </c>
      <c r="F452" s="28">
        <f t="shared" si="95"/>
        <v>6.5</v>
      </c>
      <c r="G452" s="28">
        <f t="shared" si="95"/>
        <v>2</v>
      </c>
      <c r="H452" s="28">
        <f t="shared" si="95"/>
        <v>2</v>
      </c>
      <c r="I452" s="345"/>
    </row>
    <row r="453" spans="1:9" ht="16.5" customHeight="1">
      <c r="A453" s="38" t="s">
        <v>497</v>
      </c>
      <c r="B453" s="18">
        <f t="shared" si="90"/>
        <v>10.5</v>
      </c>
      <c r="C453" s="28">
        <v>0.7</v>
      </c>
      <c r="D453" s="28"/>
      <c r="E453" s="28"/>
      <c r="F453" s="28">
        <v>6.5</v>
      </c>
      <c r="G453" s="28">
        <v>2</v>
      </c>
      <c r="H453" s="28">
        <v>2</v>
      </c>
      <c r="I453" s="345"/>
    </row>
    <row r="454" spans="1:9" ht="36.75" customHeight="1">
      <c r="A454" s="19" t="s">
        <v>502</v>
      </c>
      <c r="B454" s="24">
        <f t="shared" si="90"/>
        <v>69.5</v>
      </c>
      <c r="C454" s="25">
        <f aca="true" t="shared" si="96" ref="C454:H454">C456+C457</f>
        <v>21.2</v>
      </c>
      <c r="D454" s="25">
        <f t="shared" si="96"/>
        <v>69.5</v>
      </c>
      <c r="E454" s="25">
        <f t="shared" si="96"/>
        <v>69.5</v>
      </c>
      <c r="F454" s="22">
        <f t="shared" si="96"/>
        <v>0</v>
      </c>
      <c r="G454" s="22">
        <f t="shared" si="96"/>
        <v>0</v>
      </c>
      <c r="H454" s="22">
        <f t="shared" si="96"/>
        <v>0</v>
      </c>
      <c r="I454" s="346"/>
    </row>
    <row r="455" spans="1:9" ht="15" customHeight="1">
      <c r="A455" s="13" t="s">
        <v>181</v>
      </c>
      <c r="B455" s="24"/>
      <c r="C455" s="24"/>
      <c r="D455" s="24"/>
      <c r="E455" s="24"/>
      <c r="F455" s="15"/>
      <c r="G455" s="15"/>
      <c r="H455" s="15"/>
      <c r="I455" s="346"/>
    </row>
    <row r="456" spans="1:9" ht="16.5" customHeight="1">
      <c r="A456" s="16" t="s">
        <v>182</v>
      </c>
      <c r="B456" s="24">
        <f>E456+F456+G456+H456</f>
        <v>68</v>
      </c>
      <c r="C456" s="24">
        <v>21.2</v>
      </c>
      <c r="D456" s="24">
        <v>68</v>
      </c>
      <c r="E456" s="24">
        <v>68</v>
      </c>
      <c r="F456" s="18"/>
      <c r="G456" s="18"/>
      <c r="H456" s="18"/>
      <c r="I456" s="346"/>
    </row>
    <row r="457" spans="1:9" ht="16.5" customHeight="1">
      <c r="A457" s="16" t="s">
        <v>183</v>
      </c>
      <c r="B457" s="24">
        <f>E457+F457+G457+H457</f>
        <v>1.5</v>
      </c>
      <c r="C457" s="24"/>
      <c r="D457" s="24">
        <v>1.5</v>
      </c>
      <c r="E457" s="24">
        <v>1.5</v>
      </c>
      <c r="F457" s="18"/>
      <c r="G457" s="18"/>
      <c r="H457" s="18"/>
      <c r="I457" s="346"/>
    </row>
    <row r="458" spans="1:9" ht="51" customHeight="1">
      <c r="A458" s="19" t="s">
        <v>503</v>
      </c>
      <c r="B458" s="18">
        <f>E458+F458+G458+H458</f>
        <v>172.922</v>
      </c>
      <c r="C458" s="28">
        <f aca="true" t="shared" si="97" ref="C458:H458">C460</f>
        <v>83.627</v>
      </c>
      <c r="D458" s="22">
        <f t="shared" si="97"/>
        <v>0</v>
      </c>
      <c r="E458" s="28">
        <f t="shared" si="97"/>
        <v>31.822</v>
      </c>
      <c r="F458" s="28">
        <f t="shared" si="97"/>
        <v>6.7</v>
      </c>
      <c r="G458" s="28">
        <f t="shared" si="97"/>
        <v>134.4</v>
      </c>
      <c r="H458" s="22">
        <f t="shared" si="97"/>
        <v>0</v>
      </c>
      <c r="I458" s="342"/>
    </row>
    <row r="459" spans="1:9" ht="16.5" customHeight="1">
      <c r="A459" s="13" t="s">
        <v>181</v>
      </c>
      <c r="B459" s="18"/>
      <c r="C459" s="15"/>
      <c r="D459" s="14"/>
      <c r="E459" s="15"/>
      <c r="F459" s="14"/>
      <c r="G459" s="14"/>
      <c r="H459" s="57"/>
      <c r="I459" s="342"/>
    </row>
    <row r="460" spans="1:9" ht="16.5" customHeight="1">
      <c r="A460" s="16" t="s">
        <v>184</v>
      </c>
      <c r="B460" s="18">
        <f>E460+F460+G460+H460</f>
        <v>172.922</v>
      </c>
      <c r="C460" s="18">
        <v>83.627</v>
      </c>
      <c r="D460" s="18"/>
      <c r="E460" s="18">
        <v>31.822</v>
      </c>
      <c r="F460" s="18">
        <v>6.7</v>
      </c>
      <c r="G460" s="18">
        <v>134.4</v>
      </c>
      <c r="H460" s="18"/>
      <c r="I460" s="342"/>
    </row>
    <row r="461" spans="1:9" ht="16.5" customHeight="1">
      <c r="A461" s="50" t="s">
        <v>504</v>
      </c>
      <c r="B461" s="18">
        <f>E461+F461+G461+H461</f>
        <v>18.46</v>
      </c>
      <c r="C461" s="18">
        <f aca="true" t="shared" si="98" ref="C461:H461">C463+C464</f>
        <v>3.0189999999999997</v>
      </c>
      <c r="D461" s="18">
        <f t="shared" si="98"/>
        <v>6.136</v>
      </c>
      <c r="E461" s="18">
        <f t="shared" si="98"/>
        <v>14.71</v>
      </c>
      <c r="F461" s="18">
        <f t="shared" si="98"/>
        <v>1.75</v>
      </c>
      <c r="G461" s="18">
        <f t="shared" si="98"/>
        <v>2</v>
      </c>
      <c r="H461" s="14">
        <f t="shared" si="98"/>
        <v>0</v>
      </c>
      <c r="I461" s="341" t="s">
        <v>505</v>
      </c>
    </row>
    <row r="462" spans="1:9" ht="16.5" customHeight="1">
      <c r="A462" s="103" t="s">
        <v>181</v>
      </c>
      <c r="B462" s="18"/>
      <c r="C462" s="18"/>
      <c r="D462" s="18"/>
      <c r="E462" s="18"/>
      <c r="F462" s="18"/>
      <c r="G462" s="18"/>
      <c r="H462" s="18"/>
      <c r="I462" s="341"/>
    </row>
    <row r="463" spans="1:9" ht="16.5" customHeight="1">
      <c r="A463" s="16" t="s">
        <v>183</v>
      </c>
      <c r="B463" s="18">
        <f>E463+F463+G463+H463</f>
        <v>16.05</v>
      </c>
      <c r="C463" s="18">
        <v>0.711</v>
      </c>
      <c r="D463" s="18">
        <v>6.136</v>
      </c>
      <c r="E463" s="18">
        <v>12.3</v>
      </c>
      <c r="F463" s="18">
        <v>1.75</v>
      </c>
      <c r="G463" s="18">
        <v>2</v>
      </c>
      <c r="H463" s="18"/>
      <c r="I463" s="341"/>
    </row>
    <row r="464" spans="1:9" ht="16.5" customHeight="1">
      <c r="A464" s="16" t="s">
        <v>190</v>
      </c>
      <c r="B464" s="18">
        <f>E464+F464+G464+H464</f>
        <v>2.41</v>
      </c>
      <c r="C464" s="18">
        <v>2.308</v>
      </c>
      <c r="D464" s="18"/>
      <c r="E464" s="18">
        <v>2.41</v>
      </c>
      <c r="F464" s="18"/>
      <c r="G464" s="18"/>
      <c r="H464" s="18"/>
      <c r="I464" s="341"/>
    </row>
    <row r="465" spans="1:9" ht="16.5" customHeight="1">
      <c r="A465" s="120" t="s">
        <v>506</v>
      </c>
      <c r="B465" s="72">
        <f>E465+F465+G465+H465</f>
        <v>0</v>
      </c>
      <c r="C465" s="42"/>
      <c r="D465" s="34"/>
      <c r="E465" s="34"/>
      <c r="F465" s="34"/>
      <c r="G465" s="42"/>
      <c r="H465" s="121"/>
      <c r="I465" s="122"/>
    </row>
    <row r="466" spans="1:9" ht="16.5" customHeight="1">
      <c r="A466" s="13" t="s">
        <v>181</v>
      </c>
      <c r="B466" s="24"/>
      <c r="C466" s="15"/>
      <c r="D466" s="15"/>
      <c r="E466" s="15"/>
      <c r="F466" s="15"/>
      <c r="G466" s="15"/>
      <c r="H466" s="15"/>
      <c r="I466" s="342" t="s">
        <v>507</v>
      </c>
    </row>
    <row r="467" spans="1:9" ht="16.5" customHeight="1">
      <c r="A467" s="16" t="s">
        <v>182</v>
      </c>
      <c r="B467" s="24">
        <f>E467+F467+G467+H467</f>
        <v>963.2</v>
      </c>
      <c r="C467" s="18">
        <v>83</v>
      </c>
      <c r="D467" s="24">
        <v>960</v>
      </c>
      <c r="E467" s="24">
        <v>960</v>
      </c>
      <c r="F467" s="24">
        <v>1</v>
      </c>
      <c r="G467" s="24">
        <v>1</v>
      </c>
      <c r="H467" s="24">
        <v>1.2</v>
      </c>
      <c r="I467" s="342"/>
    </row>
    <row r="468" spans="1:9" ht="16.5" customHeight="1">
      <c r="A468" s="16" t="s">
        <v>183</v>
      </c>
      <c r="B468" s="24">
        <f>E468+F468+G468+H468</f>
        <v>0</v>
      </c>
      <c r="C468" s="18">
        <v>0.995</v>
      </c>
      <c r="D468" s="18"/>
      <c r="E468" s="18"/>
      <c r="F468" s="18"/>
      <c r="G468" s="18"/>
      <c r="H468" s="48"/>
      <c r="I468" s="342"/>
    </row>
    <row r="469" spans="1:9" ht="16.5" customHeight="1">
      <c r="A469" s="16" t="s">
        <v>508</v>
      </c>
      <c r="B469" s="24">
        <f>E469+F469+G469+H469</f>
        <v>0</v>
      </c>
      <c r="C469" s="18">
        <v>20.013</v>
      </c>
      <c r="D469" s="18"/>
      <c r="E469" s="18"/>
      <c r="F469" s="18"/>
      <c r="G469" s="18"/>
      <c r="H469" s="48"/>
      <c r="I469" s="342"/>
    </row>
    <row r="470" spans="1:9" ht="16.5" customHeight="1">
      <c r="A470" s="123" t="s">
        <v>509</v>
      </c>
      <c r="B470" s="72">
        <f>E470+F470+G470+H470</f>
        <v>0</v>
      </c>
      <c r="C470" s="34"/>
      <c r="D470" s="34"/>
      <c r="E470" s="34"/>
      <c r="F470" s="34"/>
      <c r="G470" s="34"/>
      <c r="H470" s="34"/>
      <c r="I470" s="12"/>
    </row>
    <row r="471" spans="1:9" ht="15" customHeight="1">
      <c r="A471" s="13" t="s">
        <v>181</v>
      </c>
      <c r="B471" s="24"/>
      <c r="C471" s="18"/>
      <c r="D471" s="18"/>
      <c r="E471" s="18"/>
      <c r="F471" s="18"/>
      <c r="G471" s="18"/>
      <c r="H471" s="18"/>
      <c r="I471" s="43"/>
    </row>
    <row r="472" spans="1:9" ht="16.5" customHeight="1">
      <c r="A472" s="16" t="s">
        <v>400</v>
      </c>
      <c r="B472" s="24">
        <f>E472+F472+G472+H472</f>
        <v>0</v>
      </c>
      <c r="C472" s="18"/>
      <c r="D472" s="18"/>
      <c r="E472" s="18"/>
      <c r="F472" s="18"/>
      <c r="G472" s="18"/>
      <c r="H472" s="18"/>
      <c r="I472" s="43"/>
    </row>
    <row r="473" spans="1:9" ht="16.5" customHeight="1">
      <c r="A473" s="16" t="s">
        <v>182</v>
      </c>
      <c r="B473" s="24">
        <f>E473+F473+G473+H473</f>
        <v>0</v>
      </c>
      <c r="C473" s="18"/>
      <c r="D473" s="18"/>
      <c r="E473" s="18"/>
      <c r="F473" s="18"/>
      <c r="G473" s="18"/>
      <c r="H473" s="18"/>
      <c r="I473" s="43"/>
    </row>
    <row r="474" spans="1:9" ht="16.5" customHeight="1">
      <c r="A474" s="16" t="s">
        <v>183</v>
      </c>
      <c r="B474" s="24">
        <f>E474+F474+G474+H474</f>
        <v>0</v>
      </c>
      <c r="C474" s="18"/>
      <c r="D474" s="18"/>
      <c r="E474" s="18"/>
      <c r="F474" s="18"/>
      <c r="G474" s="18"/>
      <c r="H474" s="18"/>
      <c r="I474" s="43"/>
    </row>
    <row r="475" spans="1:9" ht="16.5" customHeight="1">
      <c r="A475" s="16" t="s">
        <v>184</v>
      </c>
      <c r="B475" s="24">
        <f>E475+F475+G475+H475</f>
        <v>0</v>
      </c>
      <c r="C475" s="18"/>
      <c r="D475" s="18"/>
      <c r="E475" s="18"/>
      <c r="F475" s="18"/>
      <c r="G475" s="18"/>
      <c r="H475" s="18"/>
      <c r="I475" s="43"/>
    </row>
    <row r="476" spans="1:9" ht="15.75">
      <c r="A476" s="124"/>
      <c r="B476" s="125"/>
      <c r="C476" s="125"/>
      <c r="D476" s="125"/>
      <c r="E476" s="125"/>
      <c r="F476" s="125"/>
      <c r="G476" s="125"/>
      <c r="H476" s="125"/>
      <c r="I476" s="126"/>
    </row>
    <row r="477" spans="1:9" ht="15.75">
      <c r="A477" s="124"/>
      <c r="B477" s="127"/>
      <c r="C477" s="128"/>
      <c r="D477" s="125"/>
      <c r="E477" s="125"/>
      <c r="F477" s="125"/>
      <c r="G477" s="125"/>
      <c r="H477" s="125"/>
      <c r="I477" s="126"/>
    </row>
    <row r="478" spans="1:9" ht="15.75">
      <c r="A478" s="124"/>
      <c r="B478" s="125"/>
      <c r="C478" s="128"/>
      <c r="D478" s="125"/>
      <c r="E478" s="125"/>
      <c r="F478" s="125"/>
      <c r="G478" s="125"/>
      <c r="H478" s="125"/>
      <c r="I478" s="126"/>
    </row>
    <row r="479" spans="1:9" ht="15.75">
      <c r="A479" s="124"/>
      <c r="B479" s="125"/>
      <c r="C479" s="128"/>
      <c r="D479" s="125"/>
      <c r="E479" s="125"/>
      <c r="F479" s="125"/>
      <c r="G479" s="125"/>
      <c r="H479" s="125"/>
      <c r="I479" s="126"/>
    </row>
    <row r="480" spans="1:9" ht="15.75">
      <c r="A480" s="124"/>
      <c r="B480" s="125"/>
      <c r="C480" s="128"/>
      <c r="D480" s="125"/>
      <c r="E480" s="125"/>
      <c r="F480" s="125"/>
      <c r="G480" s="125"/>
      <c r="H480" s="125"/>
      <c r="I480" s="126"/>
    </row>
    <row r="481" spans="1:9" ht="15.75">
      <c r="A481" s="124"/>
      <c r="B481" s="125"/>
      <c r="C481" s="128"/>
      <c r="D481" s="125"/>
      <c r="E481" s="125"/>
      <c r="F481" s="125"/>
      <c r="G481" s="125"/>
      <c r="H481" s="125"/>
      <c r="I481" s="126"/>
    </row>
    <row r="482" spans="1:9" ht="15.75">
      <c r="A482" s="124"/>
      <c r="B482" s="125"/>
      <c r="C482" s="125"/>
      <c r="D482" s="125"/>
      <c r="E482" s="125"/>
      <c r="F482" s="125"/>
      <c r="G482" s="125"/>
      <c r="H482" s="125"/>
      <c r="I482" s="126"/>
    </row>
    <row r="483" spans="1:9" ht="15.75">
      <c r="A483" s="124"/>
      <c r="B483" s="125"/>
      <c r="C483" s="125"/>
      <c r="D483" s="125"/>
      <c r="E483" s="125"/>
      <c r="F483" s="125"/>
      <c r="G483" s="125"/>
      <c r="H483" s="125"/>
      <c r="I483" s="126"/>
    </row>
    <row r="484" spans="1:9" ht="15.75">
      <c r="A484" s="124"/>
      <c r="B484" s="125"/>
      <c r="C484" s="125"/>
      <c r="D484" s="125"/>
      <c r="E484" s="125"/>
      <c r="F484" s="125"/>
      <c r="G484" s="125"/>
      <c r="H484" s="125"/>
      <c r="I484" s="126"/>
    </row>
    <row r="485" spans="1:9" ht="15.75">
      <c r="A485" s="124"/>
      <c r="B485" s="125"/>
      <c r="C485" s="125"/>
      <c r="D485" s="125"/>
      <c r="E485" s="125"/>
      <c r="F485" s="125"/>
      <c r="G485" s="125"/>
      <c r="H485" s="125"/>
      <c r="I485" s="126"/>
    </row>
    <row r="486" spans="1:9" ht="15.75">
      <c r="A486" s="124"/>
      <c r="B486" s="125"/>
      <c r="C486" s="125"/>
      <c r="D486" s="125"/>
      <c r="E486" s="125"/>
      <c r="F486" s="125"/>
      <c r="G486" s="125"/>
      <c r="H486" s="125"/>
      <c r="I486" s="126"/>
    </row>
    <row r="487" spans="1:9" ht="15.75">
      <c r="A487" s="124"/>
      <c r="B487" s="125"/>
      <c r="C487" s="125"/>
      <c r="D487" s="125"/>
      <c r="E487" s="125"/>
      <c r="F487" s="125"/>
      <c r="G487" s="125"/>
      <c r="H487" s="125"/>
      <c r="I487" s="126"/>
    </row>
    <row r="488" spans="1:9" ht="15.75">
      <c r="A488" s="124"/>
      <c r="B488" s="125"/>
      <c r="C488" s="125"/>
      <c r="D488" s="125"/>
      <c r="E488" s="125"/>
      <c r="F488" s="125"/>
      <c r="G488" s="125"/>
      <c r="H488" s="125"/>
      <c r="I488" s="126"/>
    </row>
    <row r="489" spans="1:9" ht="15.75">
      <c r="A489" s="124"/>
      <c r="B489" s="125"/>
      <c r="C489" s="125"/>
      <c r="D489" s="125"/>
      <c r="E489" s="125"/>
      <c r="F489" s="125"/>
      <c r="G489" s="125"/>
      <c r="H489" s="125"/>
      <c r="I489" s="126"/>
    </row>
    <row r="490" spans="1:9" ht="15.75">
      <c r="A490" s="124"/>
      <c r="B490" s="125"/>
      <c r="C490" s="125"/>
      <c r="D490" s="125"/>
      <c r="E490" s="125"/>
      <c r="F490" s="125"/>
      <c r="G490" s="125"/>
      <c r="H490" s="125"/>
      <c r="I490" s="126"/>
    </row>
    <row r="491" spans="1:9" ht="15.75">
      <c r="A491" s="124"/>
      <c r="B491" s="125"/>
      <c r="C491" s="125"/>
      <c r="D491" s="125"/>
      <c r="E491" s="125"/>
      <c r="F491" s="125"/>
      <c r="G491" s="125"/>
      <c r="H491" s="125"/>
      <c r="I491" s="126"/>
    </row>
    <row r="492" spans="1:9" ht="15.75">
      <c r="A492" s="124"/>
      <c r="B492" s="125"/>
      <c r="C492" s="125"/>
      <c r="D492" s="125"/>
      <c r="E492" s="125"/>
      <c r="F492" s="125"/>
      <c r="G492" s="125"/>
      <c r="H492" s="125"/>
      <c r="I492" s="126"/>
    </row>
    <row r="493" spans="1:9" ht="15.75">
      <c r="A493" s="124"/>
      <c r="B493" s="125"/>
      <c r="C493" s="125"/>
      <c r="D493" s="125"/>
      <c r="E493" s="125"/>
      <c r="F493" s="125"/>
      <c r="G493" s="125"/>
      <c r="H493" s="125"/>
      <c r="I493" s="126"/>
    </row>
    <row r="494" spans="1:9" ht="15.75">
      <c r="A494" s="124"/>
      <c r="B494" s="125"/>
      <c r="C494" s="125"/>
      <c r="D494" s="125"/>
      <c r="E494" s="125"/>
      <c r="F494" s="125"/>
      <c r="G494" s="125"/>
      <c r="H494" s="125"/>
      <c r="I494" s="126"/>
    </row>
    <row r="495" spans="1:9" ht="15.75">
      <c r="A495" s="124"/>
      <c r="B495" s="125"/>
      <c r="C495" s="125"/>
      <c r="D495" s="125"/>
      <c r="E495" s="125"/>
      <c r="F495" s="125"/>
      <c r="G495" s="125"/>
      <c r="H495" s="125"/>
      <c r="I495" s="126"/>
    </row>
    <row r="496" spans="1:9" ht="15.75">
      <c r="A496" s="124"/>
      <c r="B496" s="125"/>
      <c r="C496" s="125"/>
      <c r="D496" s="125"/>
      <c r="E496" s="125"/>
      <c r="F496" s="125"/>
      <c r="G496" s="125"/>
      <c r="H496" s="125"/>
      <c r="I496" s="126"/>
    </row>
    <row r="497" spans="1:9" ht="15.75">
      <c r="A497" s="124"/>
      <c r="B497" s="125"/>
      <c r="C497" s="125"/>
      <c r="D497" s="125"/>
      <c r="E497" s="125"/>
      <c r="F497" s="125"/>
      <c r="G497" s="125"/>
      <c r="H497" s="125"/>
      <c r="I497" s="126"/>
    </row>
    <row r="498" spans="1:9" ht="15.75">
      <c r="A498" s="124"/>
      <c r="B498" s="125"/>
      <c r="C498" s="125"/>
      <c r="D498" s="125"/>
      <c r="E498" s="125"/>
      <c r="F498" s="125"/>
      <c r="G498" s="125"/>
      <c r="H498" s="125"/>
      <c r="I498" s="126"/>
    </row>
    <row r="499" spans="1:9" ht="15.75">
      <c r="A499" s="124"/>
      <c r="B499" s="125"/>
      <c r="C499" s="125"/>
      <c r="D499" s="125"/>
      <c r="E499" s="125"/>
      <c r="F499" s="125"/>
      <c r="G499" s="125"/>
      <c r="H499" s="125"/>
      <c r="I499" s="126"/>
    </row>
    <row r="500" spans="1:9" ht="15.75">
      <c r="A500" s="124"/>
      <c r="B500" s="125"/>
      <c r="C500" s="125"/>
      <c r="D500" s="125"/>
      <c r="E500" s="125"/>
      <c r="F500" s="125"/>
      <c r="G500" s="125"/>
      <c r="H500" s="125"/>
      <c r="I500" s="126"/>
    </row>
    <row r="501" spans="1:9" ht="15.75">
      <c r="A501" s="124"/>
      <c r="B501" s="125"/>
      <c r="C501" s="125"/>
      <c r="D501" s="125"/>
      <c r="E501" s="125"/>
      <c r="F501" s="125"/>
      <c r="G501" s="125"/>
      <c r="H501" s="125"/>
      <c r="I501" s="126"/>
    </row>
    <row r="502" spans="1:9" ht="15.75">
      <c r="A502" s="124"/>
      <c r="B502" s="125"/>
      <c r="C502" s="125"/>
      <c r="D502" s="125"/>
      <c r="E502" s="125"/>
      <c r="F502" s="125"/>
      <c r="G502" s="125"/>
      <c r="H502" s="125"/>
      <c r="I502" s="126"/>
    </row>
    <row r="503" spans="1:9" ht="15.75">
      <c r="A503" s="124"/>
      <c r="B503" s="125"/>
      <c r="C503" s="125"/>
      <c r="D503" s="125"/>
      <c r="E503" s="125"/>
      <c r="F503" s="125"/>
      <c r="G503" s="125"/>
      <c r="H503" s="125"/>
      <c r="I503" s="126"/>
    </row>
    <row r="504" spans="1:9" ht="15.75">
      <c r="A504" s="124"/>
      <c r="B504" s="125"/>
      <c r="C504" s="125"/>
      <c r="D504" s="125"/>
      <c r="E504" s="125"/>
      <c r="F504" s="125"/>
      <c r="G504" s="125"/>
      <c r="H504" s="125"/>
      <c r="I504" s="126"/>
    </row>
    <row r="505" spans="1:9" ht="15.75">
      <c r="A505" s="124"/>
      <c r="B505" s="125"/>
      <c r="C505" s="125"/>
      <c r="D505" s="125"/>
      <c r="E505" s="125"/>
      <c r="F505" s="125"/>
      <c r="G505" s="125"/>
      <c r="H505" s="125"/>
      <c r="I505" s="126"/>
    </row>
    <row r="506" spans="1:9" ht="15.75">
      <c r="A506" s="124"/>
      <c r="B506" s="125"/>
      <c r="C506" s="125"/>
      <c r="D506" s="125"/>
      <c r="E506" s="125"/>
      <c r="F506" s="125"/>
      <c r="G506" s="125"/>
      <c r="H506" s="125"/>
      <c r="I506" s="126"/>
    </row>
    <row r="507" spans="1:9" ht="15.75">
      <c r="A507" s="124"/>
      <c r="B507" s="125"/>
      <c r="C507" s="125"/>
      <c r="D507" s="125"/>
      <c r="E507" s="125"/>
      <c r="F507" s="125"/>
      <c r="G507" s="125"/>
      <c r="H507" s="125"/>
      <c r="I507" s="126"/>
    </row>
    <row r="508" spans="1:9" ht="15.75">
      <c r="A508" s="124"/>
      <c r="B508" s="125"/>
      <c r="C508" s="125"/>
      <c r="D508" s="125"/>
      <c r="E508" s="125"/>
      <c r="F508" s="125"/>
      <c r="G508" s="125"/>
      <c r="H508" s="125"/>
      <c r="I508" s="126"/>
    </row>
    <row r="509" spans="1:9" ht="15.75">
      <c r="A509" s="124"/>
      <c r="B509" s="125"/>
      <c r="C509" s="125"/>
      <c r="D509" s="125"/>
      <c r="E509" s="125"/>
      <c r="F509" s="125"/>
      <c r="G509" s="125"/>
      <c r="H509" s="125"/>
      <c r="I509" s="126"/>
    </row>
    <row r="510" spans="1:9" ht="15.75">
      <c r="A510" s="124"/>
      <c r="B510" s="125"/>
      <c r="C510" s="125"/>
      <c r="D510" s="125"/>
      <c r="E510" s="125"/>
      <c r="F510" s="125"/>
      <c r="G510" s="125"/>
      <c r="H510" s="125"/>
      <c r="I510" s="126"/>
    </row>
    <row r="511" spans="1:9" ht="15.75">
      <c r="A511" s="124"/>
      <c r="B511" s="125"/>
      <c r="C511" s="125"/>
      <c r="D511" s="125"/>
      <c r="E511" s="125"/>
      <c r="F511" s="125"/>
      <c r="G511" s="125"/>
      <c r="H511" s="125"/>
      <c r="I511" s="126"/>
    </row>
    <row r="512" spans="1:9" ht="15.75">
      <c r="A512" s="124"/>
      <c r="B512" s="125"/>
      <c r="C512" s="125"/>
      <c r="D512" s="125"/>
      <c r="E512" s="125"/>
      <c r="F512" s="125"/>
      <c r="G512" s="125"/>
      <c r="H512" s="125"/>
      <c r="I512" s="126"/>
    </row>
    <row r="513" spans="1:9" ht="15.75">
      <c r="A513" s="124"/>
      <c r="B513" s="125"/>
      <c r="C513" s="125"/>
      <c r="D513" s="125"/>
      <c r="E513" s="125"/>
      <c r="F513" s="125"/>
      <c r="G513" s="125"/>
      <c r="H513" s="125"/>
      <c r="I513" s="126"/>
    </row>
    <row r="514" spans="1:9" ht="15.75">
      <c r="A514" s="124"/>
      <c r="B514" s="125"/>
      <c r="C514" s="125"/>
      <c r="D514" s="125"/>
      <c r="E514" s="125"/>
      <c r="F514" s="125"/>
      <c r="G514" s="125"/>
      <c r="H514" s="125"/>
      <c r="I514" s="126"/>
    </row>
    <row r="515" spans="1:9" ht="15.75">
      <c r="A515" s="124"/>
      <c r="B515" s="125"/>
      <c r="C515" s="125"/>
      <c r="D515" s="125"/>
      <c r="E515" s="125"/>
      <c r="F515" s="125"/>
      <c r="G515" s="125"/>
      <c r="H515" s="125"/>
      <c r="I515" s="126"/>
    </row>
    <row r="516" spans="1:9" ht="15.75">
      <c r="A516" s="124"/>
      <c r="B516" s="125"/>
      <c r="C516" s="125"/>
      <c r="D516" s="125"/>
      <c r="E516" s="125"/>
      <c r="F516" s="125"/>
      <c r="G516" s="125"/>
      <c r="H516" s="125"/>
      <c r="I516" s="126"/>
    </row>
    <row r="517" spans="1:9" ht="15.75">
      <c r="A517" s="124"/>
      <c r="B517" s="125"/>
      <c r="C517" s="125"/>
      <c r="D517" s="125"/>
      <c r="E517" s="125"/>
      <c r="F517" s="125"/>
      <c r="G517" s="125"/>
      <c r="H517" s="125"/>
      <c r="I517" s="126"/>
    </row>
    <row r="518" spans="1:9" ht="15.75">
      <c r="A518" s="124"/>
      <c r="B518" s="125"/>
      <c r="C518" s="125"/>
      <c r="D518" s="125"/>
      <c r="E518" s="125"/>
      <c r="F518" s="125"/>
      <c r="G518" s="125"/>
      <c r="H518" s="125"/>
      <c r="I518" s="126"/>
    </row>
    <row r="519" spans="1:9" ht="15.75">
      <c r="A519" s="124"/>
      <c r="B519" s="125"/>
      <c r="C519" s="125"/>
      <c r="D519" s="125"/>
      <c r="E519" s="125"/>
      <c r="F519" s="125"/>
      <c r="G519" s="125"/>
      <c r="H519" s="125"/>
      <c r="I519" s="126"/>
    </row>
    <row r="520" spans="1:9" ht="15.75">
      <c r="A520" s="124"/>
      <c r="B520" s="125"/>
      <c r="C520" s="125"/>
      <c r="D520" s="125"/>
      <c r="E520" s="125"/>
      <c r="F520" s="125"/>
      <c r="G520" s="125"/>
      <c r="H520" s="125"/>
      <c r="I520" s="126"/>
    </row>
    <row r="521" spans="1:9" ht="15.75">
      <c r="A521" s="124"/>
      <c r="B521" s="125"/>
      <c r="C521" s="125"/>
      <c r="D521" s="125"/>
      <c r="E521" s="125"/>
      <c r="F521" s="125"/>
      <c r="G521" s="125"/>
      <c r="H521" s="125"/>
      <c r="I521" s="126"/>
    </row>
    <row r="522" spans="1:8" ht="15.75">
      <c r="A522" s="124"/>
      <c r="B522" s="125"/>
      <c r="C522" s="125"/>
      <c r="D522" s="125"/>
      <c r="E522" s="125"/>
      <c r="F522" s="125"/>
      <c r="G522" s="125"/>
      <c r="H522" s="125"/>
    </row>
    <row r="523" spans="1:8" ht="15.75">
      <c r="A523" s="124"/>
      <c r="B523" s="125"/>
      <c r="C523" s="125"/>
      <c r="D523" s="125"/>
      <c r="E523" s="125"/>
      <c r="F523" s="125"/>
      <c r="G523" s="125"/>
      <c r="H523" s="125"/>
    </row>
    <row r="524" spans="1:8" ht="15.75">
      <c r="A524" s="124"/>
      <c r="B524" s="125"/>
      <c r="C524" s="125"/>
      <c r="D524" s="125"/>
      <c r="E524" s="125"/>
      <c r="F524" s="125"/>
      <c r="G524" s="125"/>
      <c r="H524" s="125"/>
    </row>
    <row r="525" spans="1:8" ht="15.75">
      <c r="A525" s="124"/>
      <c r="B525" s="125"/>
      <c r="C525" s="125"/>
      <c r="D525" s="125"/>
      <c r="E525" s="125"/>
      <c r="F525" s="125"/>
      <c r="G525" s="125"/>
      <c r="H525" s="125"/>
    </row>
    <row r="526" spans="1:8" ht="15.75">
      <c r="A526" s="124"/>
      <c r="B526" s="125"/>
      <c r="C526" s="125"/>
      <c r="D526" s="125"/>
      <c r="E526" s="125"/>
      <c r="F526" s="125"/>
      <c r="G526" s="125"/>
      <c r="H526" s="125"/>
    </row>
  </sheetData>
  <sheetProtection selectLockedCells="1" selectUnlockedCells="1"/>
  <mergeCells count="117">
    <mergeCell ref="I22:I24"/>
    <mergeCell ref="I25:I28"/>
    <mergeCell ref="A1:I1"/>
    <mergeCell ref="A3:A4"/>
    <mergeCell ref="B3:B4"/>
    <mergeCell ref="C3:C4"/>
    <mergeCell ref="D3:E3"/>
    <mergeCell ref="I3:I4"/>
    <mergeCell ref="I6:I9"/>
    <mergeCell ref="I10:I12"/>
    <mergeCell ref="I13:I17"/>
    <mergeCell ref="I18:I21"/>
    <mergeCell ref="I72:I76"/>
    <mergeCell ref="I77:I80"/>
    <mergeCell ref="I29:I31"/>
    <mergeCell ref="I32:I36"/>
    <mergeCell ref="I38:I42"/>
    <mergeCell ref="I43:I46"/>
    <mergeCell ref="I47:I50"/>
    <mergeCell ref="I51:I53"/>
    <mergeCell ref="I104:I107"/>
    <mergeCell ref="I108:I111"/>
    <mergeCell ref="I54:I56"/>
    <mergeCell ref="I57:I60"/>
    <mergeCell ref="I61:I66"/>
    <mergeCell ref="I68:I71"/>
    <mergeCell ref="I81:I85"/>
    <mergeCell ref="I86:I89"/>
    <mergeCell ref="I90:I93"/>
    <mergeCell ref="I95:I97"/>
    <mergeCell ref="I98:I100"/>
    <mergeCell ref="I101:I103"/>
    <mergeCell ref="I154:I156"/>
    <mergeCell ref="I157:I159"/>
    <mergeCell ref="I124:I126"/>
    <mergeCell ref="I127:I129"/>
    <mergeCell ref="I130:I132"/>
    <mergeCell ref="I133:I135"/>
    <mergeCell ref="I136:I138"/>
    <mergeCell ref="I139:I141"/>
    <mergeCell ref="I180:I182"/>
    <mergeCell ref="I183:I185"/>
    <mergeCell ref="I112:I114"/>
    <mergeCell ref="I115:I117"/>
    <mergeCell ref="I118:I120"/>
    <mergeCell ref="I122:I123"/>
    <mergeCell ref="I142:I144"/>
    <mergeCell ref="I145:I147"/>
    <mergeCell ref="I148:I150"/>
    <mergeCell ref="I151:I153"/>
    <mergeCell ref="I225:I227"/>
    <mergeCell ref="I228:I231"/>
    <mergeCell ref="I200:I202"/>
    <mergeCell ref="I203:I207"/>
    <mergeCell ref="I160:I162"/>
    <mergeCell ref="I163:I165"/>
    <mergeCell ref="I166:I168"/>
    <mergeCell ref="I170:I172"/>
    <mergeCell ref="I173:I176"/>
    <mergeCell ref="I177:I179"/>
    <mergeCell ref="I267:I269"/>
    <mergeCell ref="I270:I272"/>
    <mergeCell ref="I187:I192"/>
    <mergeCell ref="I193:I199"/>
    <mergeCell ref="I249:I251"/>
    <mergeCell ref="I252:I254"/>
    <mergeCell ref="I208:I212"/>
    <mergeCell ref="I213:I216"/>
    <mergeCell ref="I217:I220"/>
    <mergeCell ref="I221:I224"/>
    <mergeCell ref="I232:I235"/>
    <mergeCell ref="I236:I239"/>
    <mergeCell ref="I240:I244"/>
    <mergeCell ref="I245:I248"/>
    <mergeCell ref="I255:I259"/>
    <mergeCell ref="I260:I266"/>
    <mergeCell ref="I273:I275"/>
    <mergeCell ref="I276:I278"/>
    <mergeCell ref="I328:I332"/>
    <mergeCell ref="I333:I338"/>
    <mergeCell ref="I287:I289"/>
    <mergeCell ref="I291:I293"/>
    <mergeCell ref="I279:I281"/>
    <mergeCell ref="I282:I286"/>
    <mergeCell ref="I339:I342"/>
    <mergeCell ref="I343:I347"/>
    <mergeCell ref="I348:I352"/>
    <mergeCell ref="I297:I300"/>
    <mergeCell ref="I314:I316"/>
    <mergeCell ref="I322:I326"/>
    <mergeCell ref="I423:I427"/>
    <mergeCell ref="I353:I356"/>
    <mergeCell ref="I357:I362"/>
    <mergeCell ref="I363:I368"/>
    <mergeCell ref="I369:I371"/>
    <mergeCell ref="I372:I376"/>
    <mergeCell ref="I377:I380"/>
    <mergeCell ref="I458:I460"/>
    <mergeCell ref="I435:I437"/>
    <mergeCell ref="I438:I443"/>
    <mergeCell ref="I381:I386"/>
    <mergeCell ref="I395:I399"/>
    <mergeCell ref="I404:I406"/>
    <mergeCell ref="I407:I408"/>
    <mergeCell ref="I410:I411"/>
    <mergeCell ref="I412:I414"/>
    <mergeCell ref="I415:I417"/>
    <mergeCell ref="I461:I464"/>
    <mergeCell ref="I428:I431"/>
    <mergeCell ref="I432:I434"/>
    <mergeCell ref="I466:I469"/>
    <mergeCell ref="I448:I449"/>
    <mergeCell ref="I450:I451"/>
    <mergeCell ref="I452:I453"/>
    <mergeCell ref="I454:I457"/>
    <mergeCell ref="I444:I445"/>
    <mergeCell ref="I446:I447"/>
  </mergeCells>
  <printOptions/>
  <pageMargins left="0.7479166666666667" right="0.7479166666666667" top="0.9840277777777777" bottom="0.9840277777777777" header="0.5118055555555555" footer="0.5118055555555555"/>
  <pageSetup horizontalDpi="300" verticalDpi="300" orientation="landscape" paperSize="9" scale="70"/>
</worksheet>
</file>

<file path=xl/worksheets/sheet10.xml><?xml version="1.0" encoding="utf-8"?>
<worksheet xmlns="http://schemas.openxmlformats.org/spreadsheetml/2006/main" xmlns:r="http://schemas.openxmlformats.org/officeDocument/2006/relationships">
  <sheetPr>
    <pageSetUpPr fitToPage="1"/>
  </sheetPr>
  <dimension ref="A1:J39"/>
  <sheetViews>
    <sheetView zoomScale="77" zoomScaleNormal="77" zoomScalePageLayoutView="0" workbookViewId="0" topLeftCell="A1">
      <selection activeCell="J32" sqref="J32:J34"/>
    </sheetView>
  </sheetViews>
  <sheetFormatPr defaultColWidth="9.140625" defaultRowHeight="12.75"/>
  <cols>
    <col min="1" max="1" width="38.140625" style="0" customWidth="1"/>
    <col min="2" max="2" width="14.8515625" style="0" customWidth="1"/>
    <col min="3" max="3" width="12.140625" style="0" customWidth="1"/>
    <col min="4" max="4" width="11.7109375" style="0" customWidth="1"/>
    <col min="5" max="5" width="10.57421875" style="0" customWidth="1"/>
    <col min="6" max="6" width="12.140625" style="0" customWidth="1"/>
    <col min="7" max="7" width="13.28125" style="0" customWidth="1"/>
    <col min="8" max="8" width="12.57421875" style="0" customWidth="1"/>
    <col min="9" max="9" width="22.421875" style="0" customWidth="1"/>
    <col min="10" max="10" width="23.28125" style="0" customWidth="1"/>
  </cols>
  <sheetData>
    <row r="1" spans="1:10" ht="46.5" customHeight="1">
      <c r="A1" s="355" t="s">
        <v>115</v>
      </c>
      <c r="B1" s="355"/>
      <c r="C1" s="355"/>
      <c r="D1" s="355"/>
      <c r="E1" s="355"/>
      <c r="F1" s="355"/>
      <c r="G1" s="355"/>
      <c r="H1" s="355"/>
      <c r="I1" s="355"/>
      <c r="J1" s="355"/>
    </row>
    <row r="2" spans="1:10" ht="20.25">
      <c r="A2" s="4"/>
      <c r="B2" s="4"/>
      <c r="C2" s="4"/>
      <c r="D2" s="4"/>
      <c r="E2" s="4"/>
      <c r="F2" s="4"/>
      <c r="G2" s="4"/>
      <c r="H2" s="4"/>
      <c r="I2" s="4"/>
      <c r="J2" s="4"/>
    </row>
    <row r="3" spans="1:10" ht="15" customHeight="1">
      <c r="A3" s="356" t="s">
        <v>170</v>
      </c>
      <c r="B3" s="356" t="s">
        <v>171</v>
      </c>
      <c r="C3" s="357">
        <v>2011</v>
      </c>
      <c r="D3" s="357">
        <v>2012</v>
      </c>
      <c r="E3" s="357"/>
      <c r="F3" s="6">
        <v>2013</v>
      </c>
      <c r="G3" s="7">
        <v>2014</v>
      </c>
      <c r="H3" s="5">
        <v>2015</v>
      </c>
      <c r="I3" s="360" t="s">
        <v>188</v>
      </c>
      <c r="J3" s="358" t="s">
        <v>177</v>
      </c>
    </row>
    <row r="4" spans="1:10" ht="36" customHeight="1">
      <c r="A4" s="356"/>
      <c r="B4" s="356"/>
      <c r="C4" s="357"/>
      <c r="D4" s="6" t="s">
        <v>541</v>
      </c>
      <c r="E4" s="6" t="s">
        <v>179</v>
      </c>
      <c r="F4" s="6" t="s">
        <v>179</v>
      </c>
      <c r="G4" s="6" t="s">
        <v>179</v>
      </c>
      <c r="H4" s="8" t="s">
        <v>179</v>
      </c>
      <c r="I4" s="361"/>
      <c r="J4" s="358"/>
    </row>
    <row r="5" spans="1:10" ht="15.75">
      <c r="A5" s="9" t="s">
        <v>180</v>
      </c>
      <c r="B5" s="155"/>
      <c r="C5" s="11"/>
      <c r="D5" s="11"/>
      <c r="E5" s="155"/>
      <c r="F5" s="155"/>
      <c r="G5" s="155"/>
      <c r="H5" s="155"/>
      <c r="I5" s="155"/>
      <c r="J5" s="12"/>
    </row>
    <row r="6" spans="1:10" ht="15.75">
      <c r="A6" s="13" t="s">
        <v>181</v>
      </c>
      <c r="B6" s="14"/>
      <c r="C6" s="15"/>
      <c r="D6" s="15"/>
      <c r="E6" s="15"/>
      <c r="F6" s="15"/>
      <c r="G6" s="15"/>
      <c r="H6" s="15"/>
      <c r="I6" s="366"/>
      <c r="J6" s="345"/>
    </row>
    <row r="7" spans="1:10" ht="15.75">
      <c r="A7" s="16" t="s">
        <v>182</v>
      </c>
      <c r="B7" s="17"/>
      <c r="C7" s="18"/>
      <c r="D7" s="28"/>
      <c r="E7" s="28"/>
      <c r="F7" s="18"/>
      <c r="G7" s="18"/>
      <c r="H7" s="18"/>
      <c r="I7" s="367"/>
      <c r="J7" s="345"/>
    </row>
    <row r="8" spans="1:10" ht="15.75">
      <c r="A8" s="16" t="s">
        <v>183</v>
      </c>
      <c r="B8" s="17"/>
      <c r="C8" s="18"/>
      <c r="D8" s="28"/>
      <c r="E8" s="28"/>
      <c r="F8" s="18"/>
      <c r="G8" s="18"/>
      <c r="H8" s="18"/>
      <c r="I8" s="367"/>
      <c r="J8" s="345"/>
    </row>
    <row r="9" spans="1:10" ht="15.75">
      <c r="A9" s="16" t="s">
        <v>190</v>
      </c>
      <c r="B9" s="17"/>
      <c r="C9" s="18"/>
      <c r="D9" s="18"/>
      <c r="E9" s="18"/>
      <c r="F9" s="18"/>
      <c r="G9" s="18"/>
      <c r="H9" s="18"/>
      <c r="I9" s="368"/>
      <c r="J9" s="345"/>
    </row>
    <row r="10" spans="1:10" ht="31.5">
      <c r="A10" s="19" t="s">
        <v>185</v>
      </c>
      <c r="B10" s="20"/>
      <c r="C10" s="18"/>
      <c r="D10" s="24"/>
      <c r="E10" s="15"/>
      <c r="F10" s="15"/>
      <c r="G10" s="15"/>
      <c r="H10" s="15"/>
      <c r="I10" s="15"/>
      <c r="J10" s="341"/>
    </row>
    <row r="11" spans="1:10" ht="15.75">
      <c r="A11" s="13" t="s">
        <v>181</v>
      </c>
      <c r="B11" s="22"/>
      <c r="C11" s="15"/>
      <c r="D11" s="15"/>
      <c r="E11" s="15"/>
      <c r="F11" s="15"/>
      <c r="G11" s="15"/>
      <c r="H11" s="15"/>
      <c r="I11" s="15"/>
      <c r="J11" s="341"/>
    </row>
    <row r="12" spans="1:10" ht="15.75">
      <c r="A12" s="16" t="s">
        <v>183</v>
      </c>
      <c r="B12" s="20"/>
      <c r="C12" s="18"/>
      <c r="D12" s="15"/>
      <c r="E12" s="15"/>
      <c r="F12" s="15"/>
      <c r="G12" s="15"/>
      <c r="H12" s="15"/>
      <c r="I12" s="15"/>
      <c r="J12" s="341"/>
    </row>
    <row r="13" spans="1:10" ht="15.75">
      <c r="A13" s="16" t="s">
        <v>182</v>
      </c>
      <c r="B13" s="20"/>
      <c r="C13" s="18"/>
      <c r="D13" s="15"/>
      <c r="E13" s="15"/>
      <c r="F13" s="15"/>
      <c r="G13" s="15"/>
      <c r="H13" s="15"/>
      <c r="I13" s="61"/>
      <c r="J13" s="86"/>
    </row>
    <row r="14" spans="1:10" ht="15.75">
      <c r="A14" s="16" t="s">
        <v>400</v>
      </c>
      <c r="B14" s="20"/>
      <c r="C14" s="18"/>
      <c r="D14" s="15"/>
      <c r="E14" s="15"/>
      <c r="F14" s="15"/>
      <c r="G14" s="15"/>
      <c r="H14" s="15"/>
      <c r="I14" s="61"/>
      <c r="J14" s="86"/>
    </row>
    <row r="15" spans="1:10" ht="15.75">
      <c r="A15" s="16" t="s">
        <v>190</v>
      </c>
      <c r="B15" s="20"/>
      <c r="C15" s="18"/>
      <c r="D15" s="15"/>
      <c r="E15" s="15"/>
      <c r="F15" s="15"/>
      <c r="G15" s="15"/>
      <c r="H15" s="15"/>
      <c r="I15" s="61"/>
      <c r="J15" s="86"/>
    </row>
    <row r="16" spans="1:10" ht="78.75">
      <c r="A16" s="19" t="s">
        <v>187</v>
      </c>
      <c r="B16" s="23"/>
      <c r="C16" s="24"/>
      <c r="D16" s="24"/>
      <c r="E16" s="24"/>
      <c r="F16" s="24"/>
      <c r="G16" s="24"/>
      <c r="H16" s="24"/>
      <c r="I16" s="229"/>
      <c r="J16" s="369"/>
    </row>
    <row r="17" spans="1:10" ht="15.75">
      <c r="A17" s="13" t="s">
        <v>181</v>
      </c>
      <c r="B17" s="25"/>
      <c r="C17" s="24"/>
      <c r="D17" s="24"/>
      <c r="E17" s="24"/>
      <c r="F17" s="24"/>
      <c r="G17" s="24"/>
      <c r="H17" s="24"/>
      <c r="I17" s="229"/>
      <c r="J17" s="369"/>
    </row>
    <row r="18" spans="1:10" ht="15.75">
      <c r="A18" s="16" t="s">
        <v>182</v>
      </c>
      <c r="B18" s="23"/>
      <c r="C18" s="24"/>
      <c r="D18" s="24"/>
      <c r="E18" s="24"/>
      <c r="F18" s="24"/>
      <c r="G18" s="24"/>
      <c r="H18" s="24"/>
      <c r="I18" s="229"/>
      <c r="J18" s="369"/>
    </row>
    <row r="19" spans="1:10" ht="15.75">
      <c r="A19" s="16" t="s">
        <v>183</v>
      </c>
      <c r="B19" s="23"/>
      <c r="C19" s="24"/>
      <c r="D19" s="24"/>
      <c r="E19" s="24"/>
      <c r="F19" s="24"/>
      <c r="G19" s="24"/>
      <c r="H19" s="24"/>
      <c r="I19" s="229"/>
      <c r="J19" s="369"/>
    </row>
    <row r="20" spans="1:10" ht="15.75">
      <c r="A20" s="16" t="s">
        <v>190</v>
      </c>
      <c r="B20" s="20"/>
      <c r="C20" s="15"/>
      <c r="D20" s="15"/>
      <c r="E20" s="15"/>
      <c r="F20" s="15"/>
      <c r="G20" s="15"/>
      <c r="H20" s="15"/>
      <c r="I20" s="32"/>
      <c r="J20" s="156"/>
    </row>
    <row r="21" spans="1:10" ht="36" customHeight="1">
      <c r="A21" s="19" t="s">
        <v>191</v>
      </c>
      <c r="B21" s="23"/>
      <c r="C21" s="24"/>
      <c r="D21" s="24"/>
      <c r="E21" s="24"/>
      <c r="F21" s="24"/>
      <c r="G21" s="24"/>
      <c r="H21" s="24"/>
      <c r="I21" s="24"/>
      <c r="J21" s="341"/>
    </row>
    <row r="22" spans="1:10" ht="15.75">
      <c r="A22" s="13" t="s">
        <v>181</v>
      </c>
      <c r="B22" s="25"/>
      <c r="C22" s="24"/>
      <c r="D22" s="24"/>
      <c r="E22" s="24"/>
      <c r="F22" s="24"/>
      <c r="G22" s="24"/>
      <c r="H22" s="24"/>
      <c r="I22" s="24"/>
      <c r="J22" s="341"/>
    </row>
    <row r="23" spans="1:10" ht="15.75">
      <c r="A23" s="16" t="s">
        <v>183</v>
      </c>
      <c r="B23" s="23"/>
      <c r="C23" s="24"/>
      <c r="D23" s="24"/>
      <c r="E23" s="24"/>
      <c r="F23" s="24"/>
      <c r="G23" s="24"/>
      <c r="H23" s="24"/>
      <c r="I23" s="24"/>
      <c r="J23" s="341"/>
    </row>
    <row r="24" spans="1:10" ht="15.75">
      <c r="A24" s="16" t="s">
        <v>182</v>
      </c>
      <c r="B24" s="23"/>
      <c r="C24" s="24"/>
      <c r="D24" s="24"/>
      <c r="E24" s="24"/>
      <c r="F24" s="24"/>
      <c r="G24" s="24"/>
      <c r="H24" s="24"/>
      <c r="I24" s="24"/>
      <c r="J24" s="341"/>
    </row>
    <row r="25" spans="1:10" ht="31.5">
      <c r="A25" s="19" t="s">
        <v>391</v>
      </c>
      <c r="B25" s="20"/>
      <c r="C25" s="14"/>
      <c r="D25" s="14"/>
      <c r="E25" s="14"/>
      <c r="F25" s="14"/>
      <c r="G25" s="14"/>
      <c r="H25" s="14"/>
      <c r="I25" s="14"/>
      <c r="J25" s="341"/>
    </row>
    <row r="26" spans="1:10" ht="15.75">
      <c r="A26" s="13" t="s">
        <v>181</v>
      </c>
      <c r="B26" s="20"/>
      <c r="C26" s="14"/>
      <c r="D26" s="14"/>
      <c r="E26" s="14"/>
      <c r="F26" s="14"/>
      <c r="G26" s="14"/>
      <c r="H26" s="14"/>
      <c r="I26" s="14"/>
      <c r="J26" s="341"/>
    </row>
    <row r="27" spans="1:10" ht="15.75">
      <c r="A27" s="16" t="s">
        <v>183</v>
      </c>
      <c r="B27" s="20"/>
      <c r="C27" s="14"/>
      <c r="D27" s="14"/>
      <c r="E27" s="14"/>
      <c r="F27" s="14"/>
      <c r="G27" s="14"/>
      <c r="H27" s="14"/>
      <c r="I27" s="14"/>
      <c r="J27" s="341"/>
    </row>
    <row r="28" spans="1:10" ht="78.75">
      <c r="A28" s="19" t="s">
        <v>393</v>
      </c>
      <c r="B28" s="20"/>
      <c r="C28" s="18"/>
      <c r="D28" s="18"/>
      <c r="E28" s="18"/>
      <c r="F28" s="18"/>
      <c r="G28" s="18"/>
      <c r="H28" s="18"/>
      <c r="I28" s="18"/>
      <c r="J28" s="348"/>
    </row>
    <row r="29" spans="1:10" ht="15.75">
      <c r="A29" s="13" t="s">
        <v>181</v>
      </c>
      <c r="B29" s="20"/>
      <c r="C29" s="15"/>
      <c r="D29" s="15"/>
      <c r="E29" s="15"/>
      <c r="F29" s="15"/>
      <c r="G29" s="15"/>
      <c r="H29" s="15"/>
      <c r="I29" s="15"/>
      <c r="J29" s="348"/>
    </row>
    <row r="30" spans="1:10" ht="15.75">
      <c r="A30" s="16" t="s">
        <v>183</v>
      </c>
      <c r="B30" s="20"/>
      <c r="C30" s="15"/>
      <c r="D30" s="15"/>
      <c r="E30" s="15"/>
      <c r="F30" s="15"/>
      <c r="G30" s="14"/>
      <c r="H30" s="14"/>
      <c r="I30" s="14"/>
      <c r="J30" s="348"/>
    </row>
    <row r="31" spans="1:10" ht="15.75">
      <c r="A31" s="16" t="s">
        <v>182</v>
      </c>
      <c r="B31" s="20"/>
      <c r="C31" s="15"/>
      <c r="D31" s="15"/>
      <c r="E31" s="15"/>
      <c r="F31" s="15"/>
      <c r="G31" s="15"/>
      <c r="H31" s="15"/>
      <c r="I31" s="15"/>
      <c r="J31" s="348"/>
    </row>
    <row r="32" spans="1:10" ht="31.5">
      <c r="A32" s="16" t="s">
        <v>395</v>
      </c>
      <c r="B32" s="20"/>
      <c r="C32" s="24"/>
      <c r="D32" s="24"/>
      <c r="E32" s="24"/>
      <c r="F32" s="24"/>
      <c r="G32" s="24"/>
      <c r="H32" s="24"/>
      <c r="I32" s="24"/>
      <c r="J32" s="341"/>
    </row>
    <row r="33" spans="1:10" ht="15.75">
      <c r="A33" s="13" t="s">
        <v>181</v>
      </c>
      <c r="B33" s="20"/>
      <c r="C33" s="15"/>
      <c r="D33" s="15"/>
      <c r="E33" s="15"/>
      <c r="F33" s="15"/>
      <c r="G33" s="15"/>
      <c r="H33" s="15"/>
      <c r="I33" s="15"/>
      <c r="J33" s="341"/>
    </row>
    <row r="34" spans="1:10" ht="15.75">
      <c r="A34" s="16" t="s">
        <v>183</v>
      </c>
      <c r="B34" s="20"/>
      <c r="C34" s="24"/>
      <c r="D34" s="24"/>
      <c r="E34" s="24"/>
      <c r="F34" s="24"/>
      <c r="G34" s="24"/>
      <c r="H34" s="24"/>
      <c r="I34" s="24"/>
      <c r="J34" s="341"/>
    </row>
    <row r="35" spans="1:10" ht="80.25" customHeight="1">
      <c r="A35" s="19" t="s">
        <v>397</v>
      </c>
      <c r="B35" s="20"/>
      <c r="C35" s="24"/>
      <c r="D35" s="14"/>
      <c r="E35" s="14"/>
      <c r="F35" s="14"/>
      <c r="G35" s="14"/>
      <c r="H35" s="14"/>
      <c r="I35" s="14"/>
      <c r="J35" s="353"/>
    </row>
    <row r="36" spans="1:10" ht="15.75">
      <c r="A36" s="13" t="s">
        <v>181</v>
      </c>
      <c r="B36" s="22"/>
      <c r="C36" s="24"/>
      <c r="D36" s="15"/>
      <c r="E36" s="15"/>
      <c r="F36" s="15"/>
      <c r="G36" s="15"/>
      <c r="H36" s="15"/>
      <c r="I36" s="15"/>
      <c r="J36" s="353"/>
    </row>
    <row r="37" spans="1:10" ht="15.75">
      <c r="A37" s="16" t="s">
        <v>183</v>
      </c>
      <c r="B37" s="20"/>
      <c r="C37" s="24"/>
      <c r="D37" s="14"/>
      <c r="E37" s="14"/>
      <c r="F37" s="14"/>
      <c r="G37" s="14"/>
      <c r="H37" s="14"/>
      <c r="I37" s="14"/>
      <c r="J37" s="353"/>
    </row>
    <row r="38" spans="1:10" ht="15.75">
      <c r="A38" s="16" t="s">
        <v>182</v>
      </c>
      <c r="B38" s="20"/>
      <c r="C38" s="15"/>
      <c r="D38" s="15"/>
      <c r="E38" s="15"/>
      <c r="F38" s="15"/>
      <c r="G38" s="15"/>
      <c r="H38" s="15"/>
      <c r="I38" s="15"/>
      <c r="J38" s="353"/>
    </row>
    <row r="39" spans="1:10" ht="15.75">
      <c r="A39" s="16" t="s">
        <v>190</v>
      </c>
      <c r="B39" s="20"/>
      <c r="C39" s="15"/>
      <c r="D39" s="15"/>
      <c r="E39" s="15"/>
      <c r="F39" s="15"/>
      <c r="G39" s="15"/>
      <c r="H39" s="15"/>
      <c r="I39" s="15"/>
      <c r="J39" s="353"/>
    </row>
  </sheetData>
  <sheetProtection selectLockedCells="1" selectUnlockedCells="1"/>
  <mergeCells count="16">
    <mergeCell ref="A1:J1"/>
    <mergeCell ref="A3:A4"/>
    <mergeCell ref="B3:B4"/>
    <mergeCell ref="C3:C4"/>
    <mergeCell ref="D3:E3"/>
    <mergeCell ref="J3:J4"/>
    <mergeCell ref="I3:I4"/>
    <mergeCell ref="J32:J34"/>
    <mergeCell ref="J35:J39"/>
    <mergeCell ref="I6:I9"/>
    <mergeCell ref="J6:J9"/>
    <mergeCell ref="J10:J12"/>
    <mergeCell ref="J16:J19"/>
    <mergeCell ref="J21:J24"/>
    <mergeCell ref="J25:J27"/>
    <mergeCell ref="J28:J31"/>
  </mergeCells>
  <printOptions/>
  <pageMargins left="0.4701388888888889" right="0.4597222222222222" top="0.22013888888888888" bottom="0.2798611111111111" header="0.5118055555555555" footer="0.5118055555555555"/>
  <pageSetup fitToHeight="9" fitToWidth="1" horizontalDpi="300" verticalDpi="300" orientation="landscape" paperSize="9" scale="81" r:id="rId1"/>
</worksheet>
</file>

<file path=xl/worksheets/sheet11.xml><?xml version="1.0" encoding="utf-8"?>
<worksheet xmlns="http://schemas.openxmlformats.org/spreadsheetml/2006/main" xmlns:r="http://schemas.openxmlformats.org/officeDocument/2006/relationships">
  <dimension ref="A1:L542"/>
  <sheetViews>
    <sheetView zoomScale="80" zoomScaleNormal="80" zoomScalePageLayoutView="0" workbookViewId="0" topLeftCell="A1">
      <pane ySplit="5" topLeftCell="A6" activePane="bottomLeft" state="frozen"/>
      <selection pane="topLeft" activeCell="A1" sqref="A1"/>
      <selection pane="bottomLeft" activeCell="H31" sqref="H31"/>
    </sheetView>
  </sheetViews>
  <sheetFormatPr defaultColWidth="9.140625" defaultRowHeight="12.75"/>
  <cols>
    <col min="1" max="1" width="39.57421875" style="1" customWidth="1"/>
    <col min="2" max="2" width="13.00390625" style="157" customWidth="1"/>
    <col min="3" max="3" width="13.57421875" style="2" customWidth="1"/>
    <col min="4" max="4" width="12.00390625" style="2" customWidth="1"/>
    <col min="5" max="5" width="12.421875" style="2" customWidth="1"/>
    <col min="6" max="6" width="12.8515625" style="2" customWidth="1"/>
    <col min="7" max="8" width="12.7109375" style="2" customWidth="1"/>
    <col min="9" max="9" width="46.140625" style="3" customWidth="1"/>
    <col min="10" max="10" width="35.421875" style="1" customWidth="1"/>
    <col min="11" max="16384" width="9.140625" style="1" customWidth="1"/>
  </cols>
  <sheetData>
    <row r="1" ht="18.75">
      <c r="I1" s="158"/>
    </row>
    <row r="2" spans="1:9" ht="44.25" customHeight="1">
      <c r="A2" s="363" t="s">
        <v>510</v>
      </c>
      <c r="B2" s="363"/>
      <c r="C2" s="363"/>
      <c r="D2" s="363"/>
      <c r="E2" s="363"/>
      <c r="F2" s="363"/>
      <c r="G2" s="363"/>
      <c r="H2" s="363"/>
      <c r="I2" s="363"/>
    </row>
    <row r="3" spans="1:9" ht="9.75" customHeight="1">
      <c r="A3" s="4"/>
      <c r="B3" s="159"/>
      <c r="C3" s="4"/>
      <c r="D3" s="4"/>
      <c r="E3" s="4"/>
      <c r="F3" s="4"/>
      <c r="G3" s="4"/>
      <c r="H3" s="4"/>
      <c r="I3" s="4"/>
    </row>
    <row r="4" spans="1:10" ht="30" customHeight="1">
      <c r="A4" s="396" t="s">
        <v>170</v>
      </c>
      <c r="B4" s="397" t="s">
        <v>171</v>
      </c>
      <c r="C4" s="398" t="s">
        <v>512</v>
      </c>
      <c r="D4" s="398"/>
      <c r="E4" s="160" t="s">
        <v>536</v>
      </c>
      <c r="F4" s="160" t="s">
        <v>176</v>
      </c>
      <c r="G4" s="161" t="s">
        <v>537</v>
      </c>
      <c r="H4" s="161" t="s">
        <v>538</v>
      </c>
      <c r="I4" s="399" t="s">
        <v>539</v>
      </c>
      <c r="J4" s="395" t="s">
        <v>540</v>
      </c>
    </row>
    <row r="5" spans="1:10" ht="25.5" customHeight="1">
      <c r="A5" s="396"/>
      <c r="B5" s="397"/>
      <c r="C5" s="162" t="s">
        <v>541</v>
      </c>
      <c r="D5" s="162" t="s">
        <v>179</v>
      </c>
      <c r="E5" s="162" t="s">
        <v>179</v>
      </c>
      <c r="F5" s="162" t="s">
        <v>179</v>
      </c>
      <c r="G5" s="162" t="s">
        <v>179</v>
      </c>
      <c r="H5" s="162" t="s">
        <v>179</v>
      </c>
      <c r="I5" s="399"/>
      <c r="J5" s="395"/>
    </row>
    <row r="6" spans="1:10" ht="16.5" customHeight="1">
      <c r="A6" s="163" t="s">
        <v>180</v>
      </c>
      <c r="B6" s="164">
        <f>B8+B9+B10</f>
        <v>86.62200000000001</v>
      </c>
      <c r="C6" s="165">
        <f aca="true" t="shared" si="0" ref="C6:H6">C8+C9+C10</f>
        <v>22.452999999999996</v>
      </c>
      <c r="D6" s="164">
        <f t="shared" si="0"/>
        <v>22.852999999999998</v>
      </c>
      <c r="E6" s="164">
        <f t="shared" si="0"/>
        <v>38.672999999999995</v>
      </c>
      <c r="F6" s="164">
        <f t="shared" si="0"/>
        <v>19.583000000000002</v>
      </c>
      <c r="G6" s="164">
        <f t="shared" si="0"/>
        <v>14.183000000000002</v>
      </c>
      <c r="H6" s="164">
        <f t="shared" si="0"/>
        <v>14.183000000000002</v>
      </c>
      <c r="I6" s="166"/>
      <c r="J6" s="167"/>
    </row>
    <row r="7" spans="1:10" ht="16.5" customHeight="1">
      <c r="A7" s="168" t="s">
        <v>181</v>
      </c>
      <c r="B7" s="99"/>
      <c r="C7" s="15"/>
      <c r="D7" s="15"/>
      <c r="E7" s="15"/>
      <c r="F7" s="15"/>
      <c r="G7" s="15"/>
      <c r="H7" s="15"/>
      <c r="I7" s="389"/>
      <c r="J7" s="371"/>
    </row>
    <row r="8" spans="1:10" ht="16.5" customHeight="1">
      <c r="A8" s="170" t="s">
        <v>182</v>
      </c>
      <c r="B8" s="17">
        <f>E8+F8+G8+H8</f>
        <v>10.822</v>
      </c>
      <c r="C8" s="18">
        <f aca="true" t="shared" si="1" ref="C8:H8">C16+C22+C29+C36</f>
        <v>3.883</v>
      </c>
      <c r="D8" s="18">
        <f t="shared" si="1"/>
        <v>3.883</v>
      </c>
      <c r="E8" s="18">
        <f t="shared" si="1"/>
        <v>4.723</v>
      </c>
      <c r="F8" s="18">
        <f t="shared" si="1"/>
        <v>2.033</v>
      </c>
      <c r="G8" s="18">
        <f t="shared" si="1"/>
        <v>2.033</v>
      </c>
      <c r="H8" s="18">
        <f t="shared" si="1"/>
        <v>2.033</v>
      </c>
      <c r="I8" s="389"/>
      <c r="J8" s="371"/>
    </row>
    <row r="9" spans="1:10" ht="16.5" customHeight="1">
      <c r="A9" s="170" t="s">
        <v>183</v>
      </c>
      <c r="B9" s="23">
        <f>E9+F9+G9+H9</f>
        <v>75.80000000000001</v>
      </c>
      <c r="C9" s="24">
        <f aca="true" t="shared" si="2" ref="C9:H9">C13+C17+C21+C25+C28+C30+C35</f>
        <v>18.069999999999997</v>
      </c>
      <c r="D9" s="24">
        <f t="shared" si="2"/>
        <v>18.47</v>
      </c>
      <c r="E9" s="24">
        <f t="shared" si="2"/>
        <v>33.949999999999996</v>
      </c>
      <c r="F9" s="24">
        <f t="shared" si="2"/>
        <v>17.55</v>
      </c>
      <c r="G9" s="24">
        <f t="shared" si="2"/>
        <v>12.150000000000002</v>
      </c>
      <c r="H9" s="24">
        <f t="shared" si="2"/>
        <v>12.150000000000002</v>
      </c>
      <c r="I9" s="389"/>
      <c r="J9" s="371"/>
    </row>
    <row r="10" spans="1:10" ht="16.5" customHeight="1">
      <c r="A10" s="170" t="s">
        <v>190</v>
      </c>
      <c r="B10" s="23">
        <f>E10+F10+G10+H10</f>
        <v>0</v>
      </c>
      <c r="C10" s="18">
        <f aca="true" t="shared" si="3" ref="C10:H10">C18</f>
        <v>0.5</v>
      </c>
      <c r="D10" s="18">
        <f t="shared" si="3"/>
        <v>0.5</v>
      </c>
      <c r="E10" s="14">
        <f t="shared" si="3"/>
        <v>0</v>
      </c>
      <c r="F10" s="14">
        <f t="shared" si="3"/>
        <v>0</v>
      </c>
      <c r="G10" s="14">
        <f t="shared" si="3"/>
        <v>0</v>
      </c>
      <c r="H10" s="14">
        <f t="shared" si="3"/>
        <v>0</v>
      </c>
      <c r="I10" s="389"/>
      <c r="J10" s="371"/>
    </row>
    <row r="11" spans="1:10" ht="34.5" customHeight="1">
      <c r="A11" s="171" t="s">
        <v>185</v>
      </c>
      <c r="B11" s="20">
        <f aca="true" t="shared" si="4" ref="B11:H11">B13</f>
        <v>0.8</v>
      </c>
      <c r="C11" s="24">
        <f t="shared" si="4"/>
        <v>0.08</v>
      </c>
      <c r="D11" s="24">
        <f t="shared" si="4"/>
        <v>0.08</v>
      </c>
      <c r="E11" s="24">
        <f t="shared" si="4"/>
        <v>0.2</v>
      </c>
      <c r="F11" s="24">
        <f t="shared" si="4"/>
        <v>0.2</v>
      </c>
      <c r="G11" s="24">
        <f t="shared" si="4"/>
        <v>0.2</v>
      </c>
      <c r="H11" s="24">
        <f t="shared" si="4"/>
        <v>0.2</v>
      </c>
      <c r="I11" s="378" t="s">
        <v>542</v>
      </c>
      <c r="J11" s="371"/>
    </row>
    <row r="12" spans="1:10" ht="16.5" customHeight="1">
      <c r="A12" s="168" t="s">
        <v>181</v>
      </c>
      <c r="B12" s="20"/>
      <c r="C12" s="15"/>
      <c r="D12" s="15"/>
      <c r="E12" s="15"/>
      <c r="F12" s="15"/>
      <c r="G12" s="15"/>
      <c r="H12" s="15"/>
      <c r="I12" s="378"/>
      <c r="J12" s="371"/>
    </row>
    <row r="13" spans="1:10" ht="18.75" customHeight="1">
      <c r="A13" s="170" t="s">
        <v>183</v>
      </c>
      <c r="B13" s="20">
        <f>E13+F13+G13+H13</f>
        <v>0.8</v>
      </c>
      <c r="C13" s="15">
        <v>0.08</v>
      </c>
      <c r="D13" s="15">
        <v>0.08</v>
      </c>
      <c r="E13" s="15">
        <v>0.2</v>
      </c>
      <c r="F13" s="15">
        <v>0.2</v>
      </c>
      <c r="G13" s="15">
        <v>0.2</v>
      </c>
      <c r="H13" s="15">
        <v>0.2</v>
      </c>
      <c r="I13" s="378"/>
      <c r="J13" s="371"/>
    </row>
    <row r="14" spans="1:10" ht="43.5" customHeight="1">
      <c r="A14" s="171" t="s">
        <v>543</v>
      </c>
      <c r="B14" s="23">
        <f aca="true" t="shared" si="5" ref="B14:H14">B16+B17+B18</f>
        <v>12.57</v>
      </c>
      <c r="C14" s="24">
        <f t="shared" si="5"/>
        <v>8.5</v>
      </c>
      <c r="D14" s="24">
        <f t="shared" si="5"/>
        <v>8.5</v>
      </c>
      <c r="E14" s="24">
        <f t="shared" si="5"/>
        <v>5.07</v>
      </c>
      <c r="F14" s="24">
        <f t="shared" si="5"/>
        <v>2.5</v>
      </c>
      <c r="G14" s="24">
        <f t="shared" si="5"/>
        <v>2.5</v>
      </c>
      <c r="H14" s="24">
        <f t="shared" si="5"/>
        <v>2.5</v>
      </c>
      <c r="I14" s="394" t="s">
        <v>544</v>
      </c>
      <c r="J14" s="371"/>
    </row>
    <row r="15" spans="1:10" ht="15.75">
      <c r="A15" s="168" t="s">
        <v>181</v>
      </c>
      <c r="B15" s="23"/>
      <c r="C15" s="24"/>
      <c r="D15" s="24"/>
      <c r="E15" s="24"/>
      <c r="F15" s="24"/>
      <c r="G15" s="24"/>
      <c r="H15" s="24"/>
      <c r="I15" s="394"/>
      <c r="J15" s="371"/>
    </row>
    <row r="16" spans="1:10" ht="15.75">
      <c r="A16" s="170" t="s">
        <v>182</v>
      </c>
      <c r="B16" s="23">
        <f>E16+F16+G16+H16</f>
        <v>2.57</v>
      </c>
      <c r="C16" s="24">
        <v>1.9</v>
      </c>
      <c r="D16" s="24">
        <v>1.9</v>
      </c>
      <c r="E16" s="24">
        <v>2.57</v>
      </c>
      <c r="F16" s="24"/>
      <c r="G16" s="24"/>
      <c r="H16" s="24"/>
      <c r="I16" s="394"/>
      <c r="J16" s="371"/>
    </row>
    <row r="17" spans="1:10" ht="15.75">
      <c r="A17" s="170" t="s">
        <v>183</v>
      </c>
      <c r="B17" s="23">
        <f>E17+F17+G17+H17</f>
        <v>10</v>
      </c>
      <c r="C17" s="24">
        <v>6.1</v>
      </c>
      <c r="D17" s="24">
        <v>6.1</v>
      </c>
      <c r="E17" s="24">
        <v>2.5</v>
      </c>
      <c r="F17" s="24">
        <v>2.5</v>
      </c>
      <c r="G17" s="24">
        <v>2.5</v>
      </c>
      <c r="H17" s="24">
        <v>2.5</v>
      </c>
      <c r="I17" s="394"/>
      <c r="J17" s="371"/>
    </row>
    <row r="18" spans="1:10" ht="15.75">
      <c r="A18" s="170" t="s">
        <v>190</v>
      </c>
      <c r="B18" s="23">
        <f>E18+F18+G18+H18</f>
        <v>0</v>
      </c>
      <c r="C18" s="15">
        <v>0.5</v>
      </c>
      <c r="D18" s="15">
        <v>0.5</v>
      </c>
      <c r="E18" s="15"/>
      <c r="F18" s="15"/>
      <c r="G18" s="15"/>
      <c r="H18" s="15"/>
      <c r="I18" s="394"/>
      <c r="J18" s="371"/>
    </row>
    <row r="19" spans="1:10" ht="35.25" customHeight="1">
      <c r="A19" s="171" t="s">
        <v>191</v>
      </c>
      <c r="B19" s="23">
        <f aca="true" t="shared" si="6" ref="B19:H19">B21+B22</f>
        <v>4.800000000000001</v>
      </c>
      <c r="C19" s="24">
        <f t="shared" si="6"/>
        <v>0.74</v>
      </c>
      <c r="D19" s="24">
        <f t="shared" si="6"/>
        <v>0.74</v>
      </c>
      <c r="E19" s="24">
        <f t="shared" si="6"/>
        <v>1.29</v>
      </c>
      <c r="F19" s="24">
        <f t="shared" si="6"/>
        <v>1.17</v>
      </c>
      <c r="G19" s="24">
        <f t="shared" si="6"/>
        <v>1.17</v>
      </c>
      <c r="H19" s="24">
        <f t="shared" si="6"/>
        <v>1.17</v>
      </c>
      <c r="I19" s="375" t="s">
        <v>545</v>
      </c>
      <c r="J19" s="392" t="s">
        <v>546</v>
      </c>
    </row>
    <row r="20" spans="1:10" ht="16.5" customHeight="1">
      <c r="A20" s="168" t="s">
        <v>181</v>
      </c>
      <c r="B20" s="23"/>
      <c r="C20" s="24"/>
      <c r="D20" s="24"/>
      <c r="E20" s="24"/>
      <c r="F20" s="24"/>
      <c r="G20" s="24"/>
      <c r="H20" s="24"/>
      <c r="I20" s="375"/>
      <c r="J20" s="392"/>
    </row>
    <row r="21" spans="1:10" ht="16.5" customHeight="1">
      <c r="A21" s="170" t="s">
        <v>183</v>
      </c>
      <c r="B21" s="23">
        <f>E21+F21+G21+H21</f>
        <v>3.08</v>
      </c>
      <c r="C21" s="24">
        <v>0.29</v>
      </c>
      <c r="D21" s="24">
        <v>0.29</v>
      </c>
      <c r="E21" s="24">
        <v>0.77</v>
      </c>
      <c r="F21" s="24">
        <v>0.77</v>
      </c>
      <c r="G21" s="24">
        <v>0.77</v>
      </c>
      <c r="H21" s="24">
        <v>0.77</v>
      </c>
      <c r="I21" s="375"/>
      <c r="J21" s="392"/>
    </row>
    <row r="22" spans="1:10" ht="21" customHeight="1">
      <c r="A22" s="170" t="s">
        <v>182</v>
      </c>
      <c r="B22" s="23">
        <f>E22+F22+G22+H22</f>
        <v>1.7200000000000002</v>
      </c>
      <c r="C22" s="24">
        <v>0.45</v>
      </c>
      <c r="D22" s="24">
        <v>0.45</v>
      </c>
      <c r="E22" s="24">
        <v>0.52</v>
      </c>
      <c r="F22" s="24">
        <v>0.4</v>
      </c>
      <c r="G22" s="24">
        <v>0.4</v>
      </c>
      <c r="H22" s="24">
        <v>0.4</v>
      </c>
      <c r="I22" s="375"/>
      <c r="J22" s="392"/>
    </row>
    <row r="23" spans="1:10" ht="31.5" customHeight="1">
      <c r="A23" s="171" t="s">
        <v>391</v>
      </c>
      <c r="B23" s="20">
        <f aca="true" t="shared" si="7" ref="B23:H23">B25</f>
        <v>48.8</v>
      </c>
      <c r="C23" s="14">
        <f t="shared" si="7"/>
        <v>8.2</v>
      </c>
      <c r="D23" s="14">
        <f t="shared" si="7"/>
        <v>8.6</v>
      </c>
      <c r="E23" s="14">
        <f t="shared" si="7"/>
        <v>27.2</v>
      </c>
      <c r="F23" s="14">
        <f t="shared" si="7"/>
        <v>10.8</v>
      </c>
      <c r="G23" s="14">
        <f t="shared" si="7"/>
        <v>5.4</v>
      </c>
      <c r="H23" s="14">
        <f t="shared" si="7"/>
        <v>5.4</v>
      </c>
      <c r="I23" s="375" t="s">
        <v>547</v>
      </c>
      <c r="J23" s="371"/>
    </row>
    <row r="24" spans="1:10" ht="16.5" customHeight="1">
      <c r="A24" s="168" t="s">
        <v>181</v>
      </c>
      <c r="B24" s="20"/>
      <c r="C24" s="14"/>
      <c r="D24" s="14"/>
      <c r="E24" s="14"/>
      <c r="F24" s="14"/>
      <c r="G24" s="14"/>
      <c r="H24" s="14"/>
      <c r="I24" s="375"/>
      <c r="J24" s="371"/>
    </row>
    <row r="25" spans="1:10" ht="26.25" customHeight="1">
      <c r="A25" s="170" t="s">
        <v>183</v>
      </c>
      <c r="B25" s="20">
        <f>E25+F25+G25+H25</f>
        <v>48.8</v>
      </c>
      <c r="C25" s="14">
        <v>8.2</v>
      </c>
      <c r="D25" s="14">
        <v>8.6</v>
      </c>
      <c r="E25" s="14">
        <v>27.2</v>
      </c>
      <c r="F25" s="14">
        <v>10.8</v>
      </c>
      <c r="G25" s="14">
        <v>5.4</v>
      </c>
      <c r="H25" s="14">
        <v>5.4</v>
      </c>
      <c r="I25" s="375"/>
      <c r="J25" s="371"/>
    </row>
    <row r="26" spans="1:10" ht="57" customHeight="1">
      <c r="A26" s="171" t="s">
        <v>548</v>
      </c>
      <c r="B26" s="20">
        <f>B28+B29</f>
        <v>6.452</v>
      </c>
      <c r="C26" s="18">
        <f aca="true" t="shared" si="8" ref="C26:H26">C28+C29+C30</f>
        <v>2.133</v>
      </c>
      <c r="D26" s="18">
        <f t="shared" si="8"/>
        <v>2.133</v>
      </c>
      <c r="E26" s="18">
        <f t="shared" si="8"/>
        <v>2.013</v>
      </c>
      <c r="F26" s="18">
        <f t="shared" si="8"/>
        <v>2.013</v>
      </c>
      <c r="G26" s="18">
        <f t="shared" si="8"/>
        <v>2.013</v>
      </c>
      <c r="H26" s="18">
        <f t="shared" si="8"/>
        <v>2.013</v>
      </c>
      <c r="I26" s="375" t="s">
        <v>549</v>
      </c>
      <c r="J26" s="392" t="s">
        <v>550</v>
      </c>
    </row>
    <row r="27" spans="1:10" ht="16.5" customHeight="1">
      <c r="A27" s="168" t="s">
        <v>181</v>
      </c>
      <c r="B27" s="20"/>
      <c r="C27" s="15"/>
      <c r="D27" s="15"/>
      <c r="E27" s="15"/>
      <c r="F27" s="15"/>
      <c r="G27" s="15"/>
      <c r="H27" s="15"/>
      <c r="I27" s="375"/>
      <c r="J27" s="392"/>
    </row>
    <row r="28" spans="1:10" ht="16.5" customHeight="1">
      <c r="A28" s="170" t="s">
        <v>183</v>
      </c>
      <c r="B28" s="20">
        <f>E28+F28+G28+H28</f>
        <v>1.92</v>
      </c>
      <c r="C28" s="15">
        <v>0.6</v>
      </c>
      <c r="D28" s="15">
        <v>0.6</v>
      </c>
      <c r="E28" s="15">
        <v>0.48</v>
      </c>
      <c r="F28" s="24">
        <v>0.48</v>
      </c>
      <c r="G28" s="24">
        <v>0.48</v>
      </c>
      <c r="H28" s="24">
        <v>0.48</v>
      </c>
      <c r="I28" s="375"/>
      <c r="J28" s="392"/>
    </row>
    <row r="29" spans="1:10" ht="15.75">
      <c r="A29" s="170" t="s">
        <v>182</v>
      </c>
      <c r="B29" s="20">
        <f>E29+F29+G29+H29</f>
        <v>4.532</v>
      </c>
      <c r="C29" s="15">
        <v>1.133</v>
      </c>
      <c r="D29" s="15">
        <v>1.133</v>
      </c>
      <c r="E29" s="15">
        <v>1.133</v>
      </c>
      <c r="F29" s="15">
        <v>1.133</v>
      </c>
      <c r="G29" s="15">
        <v>1.133</v>
      </c>
      <c r="H29" s="15">
        <v>1.133</v>
      </c>
      <c r="I29" s="375"/>
      <c r="J29" s="392"/>
    </row>
    <row r="30" spans="1:10" ht="31.5" customHeight="1">
      <c r="A30" s="170" t="s">
        <v>395</v>
      </c>
      <c r="B30" s="20">
        <f aca="true" t="shared" si="9" ref="B30:H30">B32</f>
        <v>1.6</v>
      </c>
      <c r="C30" s="24">
        <f t="shared" si="9"/>
        <v>0.4</v>
      </c>
      <c r="D30" s="24">
        <f t="shared" si="9"/>
        <v>0.4</v>
      </c>
      <c r="E30" s="24">
        <f t="shared" si="9"/>
        <v>0.4</v>
      </c>
      <c r="F30" s="24">
        <f t="shared" si="9"/>
        <v>0.4</v>
      </c>
      <c r="G30" s="24">
        <f t="shared" si="9"/>
        <v>0.4</v>
      </c>
      <c r="H30" s="24">
        <f t="shared" si="9"/>
        <v>0.4</v>
      </c>
      <c r="I30" s="375" t="s">
        <v>551</v>
      </c>
      <c r="J30" s="392" t="s">
        <v>552</v>
      </c>
    </row>
    <row r="31" spans="1:10" ht="16.5" customHeight="1">
      <c r="A31" s="168" t="s">
        <v>181</v>
      </c>
      <c r="B31" s="20"/>
      <c r="C31" s="15"/>
      <c r="D31" s="15"/>
      <c r="E31" s="15"/>
      <c r="F31" s="15"/>
      <c r="G31" s="15"/>
      <c r="H31" s="15"/>
      <c r="I31" s="375"/>
      <c r="J31" s="392"/>
    </row>
    <row r="32" spans="1:10" ht="16.5" customHeight="1">
      <c r="A32" s="170" t="s">
        <v>183</v>
      </c>
      <c r="B32" s="20">
        <f>E32+F32+G32+H32</f>
        <v>1.6</v>
      </c>
      <c r="C32" s="24">
        <v>0.4</v>
      </c>
      <c r="D32" s="24">
        <v>0.4</v>
      </c>
      <c r="E32" s="24">
        <v>0.4</v>
      </c>
      <c r="F32" s="24">
        <v>0.4</v>
      </c>
      <c r="G32" s="24">
        <v>0.4</v>
      </c>
      <c r="H32" s="24">
        <v>0.4</v>
      </c>
      <c r="I32" s="375"/>
      <c r="J32" s="392"/>
    </row>
    <row r="33" spans="1:10" ht="66" customHeight="1">
      <c r="A33" s="171" t="s">
        <v>553</v>
      </c>
      <c r="B33" s="20">
        <f>B35+B36+B37</f>
        <v>11.6</v>
      </c>
      <c r="C33" s="24">
        <f aca="true" t="shared" si="10" ref="C33:H33">C35+C36</f>
        <v>2.8</v>
      </c>
      <c r="D33" s="24">
        <f t="shared" si="10"/>
        <v>2.8</v>
      </c>
      <c r="E33" s="24">
        <f t="shared" si="10"/>
        <v>2.9</v>
      </c>
      <c r="F33" s="24">
        <f t="shared" si="10"/>
        <v>2.9</v>
      </c>
      <c r="G33" s="24">
        <f t="shared" si="10"/>
        <v>2.9</v>
      </c>
      <c r="H33" s="24">
        <f t="shared" si="10"/>
        <v>2.9</v>
      </c>
      <c r="I33" s="375" t="s">
        <v>554</v>
      </c>
      <c r="J33" s="392" t="s">
        <v>555</v>
      </c>
    </row>
    <row r="34" spans="1:10" ht="16.5" customHeight="1">
      <c r="A34" s="168" t="s">
        <v>181</v>
      </c>
      <c r="B34" s="20"/>
      <c r="C34" s="15"/>
      <c r="D34" s="15"/>
      <c r="E34" s="15"/>
      <c r="F34" s="15"/>
      <c r="G34" s="15"/>
      <c r="H34" s="15"/>
      <c r="I34" s="375"/>
      <c r="J34" s="392"/>
    </row>
    <row r="35" spans="1:10" ht="16.5" customHeight="1">
      <c r="A35" s="170" t="s">
        <v>183</v>
      </c>
      <c r="B35" s="20">
        <f>E35+F35+G35+H35</f>
        <v>9.6</v>
      </c>
      <c r="C35" s="14">
        <v>2.4</v>
      </c>
      <c r="D35" s="14">
        <v>2.4</v>
      </c>
      <c r="E35" s="14">
        <v>2.4</v>
      </c>
      <c r="F35" s="14">
        <v>2.4</v>
      </c>
      <c r="G35" s="14">
        <v>2.4</v>
      </c>
      <c r="H35" s="14">
        <v>2.4</v>
      </c>
      <c r="I35" s="375"/>
      <c r="J35" s="392"/>
    </row>
    <row r="36" spans="1:10" ht="16.5" customHeight="1">
      <c r="A36" s="170" t="s">
        <v>182</v>
      </c>
      <c r="B36" s="20">
        <f>E36+F36+G36+H36</f>
        <v>2</v>
      </c>
      <c r="C36" s="15">
        <v>0.4</v>
      </c>
      <c r="D36" s="15">
        <v>0.4</v>
      </c>
      <c r="E36" s="15">
        <v>0.5</v>
      </c>
      <c r="F36" s="15">
        <v>0.5</v>
      </c>
      <c r="G36" s="15">
        <v>0.5</v>
      </c>
      <c r="H36" s="15">
        <v>0.5</v>
      </c>
      <c r="I36" s="375"/>
      <c r="J36" s="392"/>
    </row>
    <row r="37" spans="1:10" ht="48" customHeight="1">
      <c r="A37" s="170" t="s">
        <v>190</v>
      </c>
      <c r="B37" s="20">
        <f>D37+E37+F37+G37</f>
        <v>0</v>
      </c>
      <c r="C37" s="15"/>
      <c r="D37" s="15"/>
      <c r="E37" s="15"/>
      <c r="F37" s="15"/>
      <c r="G37" s="15"/>
      <c r="H37" s="15"/>
      <c r="I37" s="375"/>
      <c r="J37" s="392"/>
    </row>
    <row r="38" spans="1:10" ht="16.5" customHeight="1">
      <c r="A38" s="174" t="s">
        <v>399</v>
      </c>
      <c r="B38" s="11">
        <f aca="true" t="shared" si="11" ref="B38:H38">B40+B41+B42+B43</f>
        <v>108.3</v>
      </c>
      <c r="C38" s="11">
        <f t="shared" si="11"/>
        <v>54.879999999999995</v>
      </c>
      <c r="D38" s="11">
        <f t="shared" si="11"/>
        <v>56.4</v>
      </c>
      <c r="E38" s="11">
        <f t="shared" si="11"/>
        <v>34.98</v>
      </c>
      <c r="F38" s="11">
        <f t="shared" si="11"/>
        <v>25.54</v>
      </c>
      <c r="G38" s="11">
        <f t="shared" si="11"/>
        <v>25.54</v>
      </c>
      <c r="H38" s="11">
        <f t="shared" si="11"/>
        <v>22.24</v>
      </c>
      <c r="I38" s="175"/>
      <c r="J38" s="176"/>
    </row>
    <row r="39" spans="1:10" ht="16.5" customHeight="1">
      <c r="A39" s="168" t="s">
        <v>181</v>
      </c>
      <c r="B39" s="17"/>
      <c r="C39" s="28"/>
      <c r="D39" s="28"/>
      <c r="E39" s="28"/>
      <c r="F39" s="28"/>
      <c r="G39" s="28"/>
      <c r="H39" s="28"/>
      <c r="I39" s="389"/>
      <c r="J39" s="393"/>
    </row>
    <row r="40" spans="1:10" ht="16.5" customHeight="1">
      <c r="A40" s="170" t="s">
        <v>400</v>
      </c>
      <c r="B40" s="23">
        <f>E40+F40+G40+H40</f>
        <v>9.93</v>
      </c>
      <c r="C40" s="24">
        <f aca="true" t="shared" si="12" ref="C40:H40">C48+C53+C57+C68</f>
        <v>24.189999999999998</v>
      </c>
      <c r="D40" s="24">
        <f t="shared" si="12"/>
        <v>24.86</v>
      </c>
      <c r="E40" s="24">
        <f t="shared" si="12"/>
        <v>9.93</v>
      </c>
      <c r="F40" s="24">
        <f t="shared" si="12"/>
        <v>0</v>
      </c>
      <c r="G40" s="24">
        <f t="shared" si="12"/>
        <v>0</v>
      </c>
      <c r="H40" s="24">
        <f t="shared" si="12"/>
        <v>0</v>
      </c>
      <c r="I40" s="389"/>
      <c r="J40" s="393"/>
    </row>
    <row r="41" spans="1:10" ht="16.5" customHeight="1">
      <c r="A41" s="170" t="s">
        <v>182</v>
      </c>
      <c r="B41" s="23">
        <f>E41+F41+G41+H41</f>
        <v>0</v>
      </c>
      <c r="C41" s="24">
        <f aca="true" t="shared" si="13" ref="C41:H41">C47+C69</f>
        <v>0.3</v>
      </c>
      <c r="D41" s="24">
        <f t="shared" si="13"/>
        <v>0.3</v>
      </c>
      <c r="E41" s="24">
        <f t="shared" si="13"/>
        <v>0</v>
      </c>
      <c r="F41" s="24">
        <f t="shared" si="13"/>
        <v>0</v>
      </c>
      <c r="G41" s="24">
        <f t="shared" si="13"/>
        <v>0</v>
      </c>
      <c r="H41" s="24">
        <f t="shared" si="13"/>
        <v>0</v>
      </c>
      <c r="I41" s="389"/>
      <c r="J41" s="393"/>
    </row>
    <row r="42" spans="1:10" ht="16.5" customHeight="1">
      <c r="A42" s="170" t="s">
        <v>183</v>
      </c>
      <c r="B42" s="23">
        <f>E42+F42+G42+H42</f>
        <v>35.27</v>
      </c>
      <c r="C42" s="24">
        <f aca="true" t="shared" si="14" ref="C42:H42">C46+C52+C64+C70</f>
        <v>13.629999999999999</v>
      </c>
      <c r="D42" s="24">
        <f t="shared" si="14"/>
        <v>13.629999999999999</v>
      </c>
      <c r="E42" s="24">
        <f t="shared" si="14"/>
        <v>9.89</v>
      </c>
      <c r="F42" s="24">
        <f t="shared" si="14"/>
        <v>9.56</v>
      </c>
      <c r="G42" s="24">
        <f t="shared" si="14"/>
        <v>9.56</v>
      </c>
      <c r="H42" s="24">
        <f t="shared" si="14"/>
        <v>6.26</v>
      </c>
      <c r="I42" s="389"/>
      <c r="J42" s="393"/>
    </row>
    <row r="43" spans="1:10" ht="16.5" customHeight="1">
      <c r="A43" s="170" t="s">
        <v>190</v>
      </c>
      <c r="B43" s="23">
        <f>E43+F43+G43+H43</f>
        <v>63.099999999999994</v>
      </c>
      <c r="C43" s="24">
        <f aca="true" t="shared" si="15" ref="C43:H43">C49+C54+C58+C61+C65+C71</f>
        <v>16.76</v>
      </c>
      <c r="D43" s="24">
        <f t="shared" si="15"/>
        <v>17.61</v>
      </c>
      <c r="E43" s="24">
        <f t="shared" si="15"/>
        <v>15.159999999999998</v>
      </c>
      <c r="F43" s="24">
        <f t="shared" si="15"/>
        <v>15.979999999999999</v>
      </c>
      <c r="G43" s="24">
        <f t="shared" si="15"/>
        <v>15.979999999999999</v>
      </c>
      <c r="H43" s="24">
        <f t="shared" si="15"/>
        <v>15.979999999999999</v>
      </c>
      <c r="I43" s="389"/>
      <c r="J43" s="393"/>
    </row>
    <row r="44" spans="1:10" ht="81.75" customHeight="1">
      <c r="A44" s="171" t="s">
        <v>401</v>
      </c>
      <c r="B44" s="20">
        <f aca="true" t="shared" si="16" ref="B44:H44">B46+B47+B48+B49</f>
        <v>11.42</v>
      </c>
      <c r="C44" s="15">
        <f t="shared" si="16"/>
        <v>18.15</v>
      </c>
      <c r="D44" s="15">
        <f t="shared" si="16"/>
        <v>18.02</v>
      </c>
      <c r="E44" s="15">
        <f t="shared" si="16"/>
        <v>4.04</v>
      </c>
      <c r="F44" s="15">
        <f t="shared" si="16"/>
        <v>3.5599999999999996</v>
      </c>
      <c r="G44" s="15">
        <f t="shared" si="16"/>
        <v>3.5599999999999996</v>
      </c>
      <c r="H44" s="15">
        <f t="shared" si="16"/>
        <v>0.26</v>
      </c>
      <c r="I44" s="375" t="s">
        <v>556</v>
      </c>
      <c r="J44" s="371"/>
    </row>
    <row r="45" spans="1:10" ht="15.75">
      <c r="A45" s="168" t="s">
        <v>181</v>
      </c>
      <c r="B45" s="20"/>
      <c r="C45" s="15"/>
      <c r="D45" s="15"/>
      <c r="E45" s="15"/>
      <c r="F45" s="15"/>
      <c r="G45" s="15"/>
      <c r="H45" s="15"/>
      <c r="I45" s="375"/>
      <c r="J45" s="371"/>
    </row>
    <row r="46" spans="1:10" ht="23.25" customHeight="1">
      <c r="A46" s="170" t="s">
        <v>183</v>
      </c>
      <c r="B46" s="20">
        <f>E46+F46+G46+H46</f>
        <v>10.23</v>
      </c>
      <c r="C46" s="15">
        <v>5.96</v>
      </c>
      <c r="D46" s="15">
        <v>5.96</v>
      </c>
      <c r="E46" s="15">
        <v>3.63</v>
      </c>
      <c r="F46" s="15">
        <v>3.3</v>
      </c>
      <c r="G46" s="15">
        <v>3.3</v>
      </c>
      <c r="H46" s="15"/>
      <c r="I46" s="375"/>
      <c r="J46" s="371"/>
    </row>
    <row r="47" spans="1:10" ht="25.5" customHeight="1">
      <c r="A47" s="170" t="s">
        <v>182</v>
      </c>
      <c r="B47" s="20">
        <f aca="true" t="shared" si="17" ref="B47:B71">E47+F47+G47+H47</f>
        <v>0</v>
      </c>
      <c r="C47" s="15">
        <v>0.3</v>
      </c>
      <c r="D47" s="15">
        <v>0.3</v>
      </c>
      <c r="E47" s="15"/>
      <c r="F47" s="15"/>
      <c r="G47" s="15"/>
      <c r="H47" s="15"/>
      <c r="I47" s="375"/>
      <c r="J47" s="371"/>
    </row>
    <row r="48" spans="1:10" ht="47.25" customHeight="1">
      <c r="A48" s="170" t="s">
        <v>400</v>
      </c>
      <c r="B48" s="20">
        <f t="shared" si="17"/>
        <v>0.16</v>
      </c>
      <c r="C48" s="15">
        <v>11.51</v>
      </c>
      <c r="D48" s="15">
        <v>11.51</v>
      </c>
      <c r="E48" s="15">
        <v>0.16</v>
      </c>
      <c r="F48" s="15"/>
      <c r="G48" s="15"/>
      <c r="H48" s="15"/>
      <c r="I48" s="375"/>
      <c r="J48" s="371"/>
    </row>
    <row r="49" spans="1:10" ht="114" customHeight="1">
      <c r="A49" s="170" t="s">
        <v>190</v>
      </c>
      <c r="B49" s="20">
        <f t="shared" si="17"/>
        <v>1.03</v>
      </c>
      <c r="C49" s="15">
        <v>0.38</v>
      </c>
      <c r="D49" s="15">
        <v>0.25</v>
      </c>
      <c r="E49" s="15">
        <v>0.25</v>
      </c>
      <c r="F49" s="15">
        <v>0.26</v>
      </c>
      <c r="G49" s="15">
        <v>0.26</v>
      </c>
      <c r="H49" s="15">
        <v>0.26</v>
      </c>
      <c r="I49" s="375"/>
      <c r="J49" s="371"/>
    </row>
    <row r="50" spans="1:10" ht="71.25" customHeight="1">
      <c r="A50" s="171" t="s">
        <v>403</v>
      </c>
      <c r="B50" s="20">
        <f>B52+B53+B54</f>
        <v>17.2</v>
      </c>
      <c r="C50" s="24">
        <f aca="true" t="shared" si="18" ref="C50:H50">C52+C53+C54</f>
        <v>8.950000000000001</v>
      </c>
      <c r="D50" s="24">
        <f t="shared" si="18"/>
        <v>9.05</v>
      </c>
      <c r="E50" s="24">
        <f t="shared" si="18"/>
        <v>4.3</v>
      </c>
      <c r="F50" s="24">
        <f t="shared" si="18"/>
        <v>4.3</v>
      </c>
      <c r="G50" s="24">
        <f t="shared" si="18"/>
        <v>4.3</v>
      </c>
      <c r="H50" s="24">
        <f t="shared" si="18"/>
        <v>4.3</v>
      </c>
      <c r="I50" s="391" t="s">
        <v>557</v>
      </c>
      <c r="J50" s="388"/>
    </row>
    <row r="51" spans="1:10" ht="16.5" customHeight="1">
      <c r="A51" s="168" t="s">
        <v>181</v>
      </c>
      <c r="B51" s="20">
        <f t="shared" si="17"/>
        <v>0</v>
      </c>
      <c r="C51" s="24"/>
      <c r="D51" s="24"/>
      <c r="E51" s="24"/>
      <c r="F51" s="24"/>
      <c r="G51" s="24"/>
      <c r="H51" s="24"/>
      <c r="I51" s="391"/>
      <c r="J51" s="388"/>
    </row>
    <row r="52" spans="1:10" ht="26.25" customHeight="1">
      <c r="A52" s="170" t="s">
        <v>183</v>
      </c>
      <c r="B52" s="20">
        <f t="shared" si="17"/>
        <v>11.2</v>
      </c>
      <c r="C52" s="24">
        <v>3.97</v>
      </c>
      <c r="D52" s="24">
        <v>3.97</v>
      </c>
      <c r="E52" s="24">
        <v>2.8</v>
      </c>
      <c r="F52" s="24">
        <v>2.8</v>
      </c>
      <c r="G52" s="24">
        <v>2.8</v>
      </c>
      <c r="H52" s="24">
        <v>2.8</v>
      </c>
      <c r="I52" s="391"/>
      <c r="J52" s="388"/>
    </row>
    <row r="53" spans="1:10" ht="42" customHeight="1">
      <c r="A53" s="170" t="s">
        <v>400</v>
      </c>
      <c r="B53" s="20">
        <f t="shared" si="17"/>
        <v>0</v>
      </c>
      <c r="C53" s="24">
        <v>3.58</v>
      </c>
      <c r="D53" s="24">
        <v>3.58</v>
      </c>
      <c r="E53" s="24"/>
      <c r="F53" s="24"/>
      <c r="G53" s="24"/>
      <c r="H53" s="24"/>
      <c r="I53" s="391"/>
      <c r="J53" s="388"/>
    </row>
    <row r="54" spans="1:11" ht="132.75" customHeight="1">
      <c r="A54" s="170" t="s">
        <v>190</v>
      </c>
      <c r="B54" s="20">
        <f t="shared" si="17"/>
        <v>6</v>
      </c>
      <c r="C54" s="24">
        <v>1.4</v>
      </c>
      <c r="D54" s="24">
        <v>1.5</v>
      </c>
      <c r="E54" s="24">
        <v>1.5</v>
      </c>
      <c r="F54" s="24">
        <v>1.5</v>
      </c>
      <c r="G54" s="24">
        <v>1.5</v>
      </c>
      <c r="H54" s="24">
        <v>1.5</v>
      </c>
      <c r="I54" s="391"/>
      <c r="J54" s="388"/>
      <c r="K54" s="1" t="s">
        <v>405</v>
      </c>
    </row>
    <row r="55" spans="1:10" ht="78.75">
      <c r="A55" s="171" t="s">
        <v>406</v>
      </c>
      <c r="B55" s="20">
        <f>B57+B58</f>
        <v>17.32</v>
      </c>
      <c r="C55" s="24">
        <f aca="true" t="shared" si="19" ref="C55:H55">C57+C58</f>
        <v>12.7</v>
      </c>
      <c r="D55" s="24">
        <f t="shared" si="19"/>
        <v>14.07</v>
      </c>
      <c r="E55" s="24">
        <f t="shared" si="19"/>
        <v>11.62</v>
      </c>
      <c r="F55" s="24">
        <f t="shared" si="19"/>
        <v>1.9</v>
      </c>
      <c r="G55" s="24">
        <f t="shared" si="19"/>
        <v>1.9</v>
      </c>
      <c r="H55" s="24">
        <f t="shared" si="19"/>
        <v>1.9</v>
      </c>
      <c r="I55" s="378" t="s">
        <v>558</v>
      </c>
      <c r="J55" s="388"/>
    </row>
    <row r="56" spans="1:10" ht="16.5" customHeight="1">
      <c r="A56" s="168" t="s">
        <v>181</v>
      </c>
      <c r="B56" s="20">
        <f t="shared" si="17"/>
        <v>0</v>
      </c>
      <c r="C56" s="24"/>
      <c r="D56" s="24"/>
      <c r="E56" s="24"/>
      <c r="F56" s="24"/>
      <c r="G56" s="24"/>
      <c r="H56" s="24"/>
      <c r="I56" s="378"/>
      <c r="J56" s="388"/>
    </row>
    <row r="57" spans="1:10" ht="16.5" customHeight="1">
      <c r="A57" s="170" t="s">
        <v>400</v>
      </c>
      <c r="B57" s="20">
        <f t="shared" si="17"/>
        <v>9.77</v>
      </c>
      <c r="C57" s="24">
        <v>9.1</v>
      </c>
      <c r="D57" s="24">
        <v>9.77</v>
      </c>
      <c r="E57" s="24">
        <v>9.77</v>
      </c>
      <c r="F57" s="24"/>
      <c r="G57" s="24"/>
      <c r="H57" s="24"/>
      <c r="I57" s="378"/>
      <c r="J57" s="388"/>
    </row>
    <row r="58" spans="1:10" ht="15.75">
      <c r="A58" s="170" t="s">
        <v>190</v>
      </c>
      <c r="B58" s="20">
        <f t="shared" si="17"/>
        <v>7.550000000000001</v>
      </c>
      <c r="C58" s="24">
        <v>3.6</v>
      </c>
      <c r="D58" s="24">
        <v>4.3</v>
      </c>
      <c r="E58" s="24">
        <v>1.85</v>
      </c>
      <c r="F58" s="24">
        <v>1.9</v>
      </c>
      <c r="G58" s="24">
        <v>1.9</v>
      </c>
      <c r="H58" s="24">
        <v>1.9</v>
      </c>
      <c r="I58" s="378"/>
      <c r="J58" s="388"/>
    </row>
    <row r="59" spans="1:10" ht="47.25">
      <c r="A59" s="171" t="s">
        <v>408</v>
      </c>
      <c r="B59" s="20">
        <f t="shared" si="17"/>
        <v>45.31999999999999</v>
      </c>
      <c r="C59" s="24">
        <f aca="true" t="shared" si="20" ref="C59:H59">C61</f>
        <v>10.76</v>
      </c>
      <c r="D59" s="24">
        <f t="shared" si="20"/>
        <v>10.76</v>
      </c>
      <c r="E59" s="24">
        <f t="shared" si="20"/>
        <v>10.76</v>
      </c>
      <c r="F59" s="24">
        <f t="shared" si="20"/>
        <v>11.52</v>
      </c>
      <c r="G59" s="24">
        <f t="shared" si="20"/>
        <v>11.52</v>
      </c>
      <c r="H59" s="24">
        <f t="shared" si="20"/>
        <v>11.52</v>
      </c>
      <c r="I59" s="378" t="s">
        <v>559</v>
      </c>
      <c r="J59" s="388"/>
    </row>
    <row r="60" spans="1:10" ht="16.5" customHeight="1">
      <c r="A60" s="168" t="s">
        <v>181</v>
      </c>
      <c r="B60" s="20">
        <f t="shared" si="17"/>
        <v>0</v>
      </c>
      <c r="C60" s="24"/>
      <c r="D60" s="24"/>
      <c r="E60" s="24"/>
      <c r="F60" s="24"/>
      <c r="G60" s="24"/>
      <c r="H60" s="24"/>
      <c r="I60" s="378"/>
      <c r="J60" s="388"/>
    </row>
    <row r="61" spans="1:10" ht="39.75" customHeight="1">
      <c r="A61" s="170" t="s">
        <v>190</v>
      </c>
      <c r="B61" s="20">
        <f t="shared" si="17"/>
        <v>45.31999999999999</v>
      </c>
      <c r="C61" s="24">
        <v>10.76</v>
      </c>
      <c r="D61" s="24">
        <v>10.76</v>
      </c>
      <c r="E61" s="24">
        <v>10.76</v>
      </c>
      <c r="F61" s="24">
        <v>11.52</v>
      </c>
      <c r="G61" s="24">
        <v>11.52</v>
      </c>
      <c r="H61" s="24">
        <v>11.52</v>
      </c>
      <c r="I61" s="378"/>
      <c r="J61" s="388"/>
    </row>
    <row r="62" spans="1:10" ht="100.5" customHeight="1">
      <c r="A62" s="171" t="s">
        <v>410</v>
      </c>
      <c r="B62" s="20">
        <f t="shared" si="17"/>
        <v>12.96</v>
      </c>
      <c r="C62" s="25">
        <f aca="true" t="shared" si="21" ref="C62:H62">C64+C65</f>
        <v>3.3</v>
      </c>
      <c r="D62" s="25">
        <f t="shared" si="21"/>
        <v>3.48</v>
      </c>
      <c r="E62" s="25">
        <f t="shared" si="21"/>
        <v>3.24</v>
      </c>
      <c r="F62" s="25">
        <f t="shared" si="21"/>
        <v>3.24</v>
      </c>
      <c r="G62" s="25">
        <f t="shared" si="21"/>
        <v>3.24</v>
      </c>
      <c r="H62" s="25">
        <f t="shared" si="21"/>
        <v>3.24</v>
      </c>
      <c r="I62" s="378" t="s">
        <v>193</v>
      </c>
      <c r="J62" s="388"/>
    </row>
    <row r="63" spans="1:10" ht="16.5" customHeight="1">
      <c r="A63" s="168" t="s">
        <v>181</v>
      </c>
      <c r="B63" s="20">
        <f t="shared" si="17"/>
        <v>0</v>
      </c>
      <c r="C63" s="25"/>
      <c r="D63" s="25"/>
      <c r="E63" s="24"/>
      <c r="F63" s="24"/>
      <c r="G63" s="24"/>
      <c r="H63" s="24"/>
      <c r="I63" s="378"/>
      <c r="J63" s="388"/>
    </row>
    <row r="64" spans="1:10" ht="16.5" customHeight="1">
      <c r="A64" s="170" t="s">
        <v>183</v>
      </c>
      <c r="B64" s="20">
        <f t="shared" si="17"/>
        <v>11.56</v>
      </c>
      <c r="C64" s="25">
        <v>3.13</v>
      </c>
      <c r="D64" s="25">
        <v>3.13</v>
      </c>
      <c r="E64" s="24">
        <v>2.89</v>
      </c>
      <c r="F64" s="24">
        <v>2.89</v>
      </c>
      <c r="G64" s="24">
        <v>2.89</v>
      </c>
      <c r="H64" s="24">
        <v>2.89</v>
      </c>
      <c r="I64" s="378"/>
      <c r="J64" s="388"/>
    </row>
    <row r="65" spans="1:10" ht="38.25" customHeight="1">
      <c r="A65" s="170" t="s">
        <v>190</v>
      </c>
      <c r="B65" s="20">
        <f t="shared" si="17"/>
        <v>1.4</v>
      </c>
      <c r="C65" s="25">
        <v>0.17</v>
      </c>
      <c r="D65" s="25">
        <v>0.35</v>
      </c>
      <c r="E65" s="24">
        <v>0.35</v>
      </c>
      <c r="F65" s="24">
        <v>0.35</v>
      </c>
      <c r="G65" s="24">
        <v>0.35</v>
      </c>
      <c r="H65" s="24">
        <v>0.35</v>
      </c>
      <c r="I65" s="378"/>
      <c r="J65" s="388"/>
    </row>
    <row r="66" spans="1:10" ht="43.5" customHeight="1">
      <c r="A66" s="171" t="s">
        <v>412</v>
      </c>
      <c r="B66" s="20">
        <f t="shared" si="17"/>
        <v>4.08</v>
      </c>
      <c r="C66" s="33">
        <f aca="true" t="shared" si="22" ref="C66:H66">C68+C69+C70+C71</f>
        <v>1.02</v>
      </c>
      <c r="D66" s="33">
        <f t="shared" si="22"/>
        <v>1.02</v>
      </c>
      <c r="E66" s="33">
        <f t="shared" si="22"/>
        <v>1.02</v>
      </c>
      <c r="F66" s="33">
        <f t="shared" si="22"/>
        <v>1.02</v>
      </c>
      <c r="G66" s="33">
        <f t="shared" si="22"/>
        <v>1.02</v>
      </c>
      <c r="H66" s="33">
        <f t="shared" si="22"/>
        <v>1.02</v>
      </c>
      <c r="I66" s="378" t="s">
        <v>194</v>
      </c>
      <c r="J66" s="388"/>
    </row>
    <row r="67" spans="1:10" ht="16.5" customHeight="1">
      <c r="A67" s="168" t="s">
        <v>181</v>
      </c>
      <c r="B67" s="20">
        <f t="shared" si="17"/>
        <v>0</v>
      </c>
      <c r="C67" s="15"/>
      <c r="D67" s="15"/>
      <c r="E67" s="15"/>
      <c r="F67" s="15"/>
      <c r="G67" s="15"/>
      <c r="H67" s="15"/>
      <c r="I67" s="378"/>
      <c r="J67" s="388"/>
    </row>
    <row r="68" spans="1:10" ht="16.5" customHeight="1">
      <c r="A68" s="170" t="s">
        <v>400</v>
      </c>
      <c r="B68" s="20">
        <f t="shared" si="17"/>
        <v>0</v>
      </c>
      <c r="C68" s="15"/>
      <c r="D68" s="15"/>
      <c r="E68" s="15"/>
      <c r="F68" s="15"/>
      <c r="G68" s="15"/>
      <c r="H68" s="15"/>
      <c r="I68" s="378"/>
      <c r="J68" s="388"/>
    </row>
    <row r="69" spans="1:10" ht="16.5" customHeight="1">
      <c r="A69" s="170" t="s">
        <v>182</v>
      </c>
      <c r="B69" s="20">
        <f t="shared" si="17"/>
        <v>0</v>
      </c>
      <c r="C69" s="15"/>
      <c r="D69" s="15"/>
      <c r="E69" s="15"/>
      <c r="F69" s="15"/>
      <c r="G69" s="15"/>
      <c r="H69" s="15"/>
      <c r="I69" s="378"/>
      <c r="J69" s="388"/>
    </row>
    <row r="70" spans="1:10" ht="16.5" customHeight="1">
      <c r="A70" s="170" t="s">
        <v>183</v>
      </c>
      <c r="B70" s="20">
        <f t="shared" si="17"/>
        <v>2.28</v>
      </c>
      <c r="C70" s="15">
        <v>0.57</v>
      </c>
      <c r="D70" s="15">
        <v>0.57</v>
      </c>
      <c r="E70" s="15">
        <v>0.57</v>
      </c>
      <c r="F70" s="15">
        <v>0.57</v>
      </c>
      <c r="G70" s="15">
        <v>0.57</v>
      </c>
      <c r="H70" s="15">
        <v>0.57</v>
      </c>
      <c r="I70" s="378"/>
      <c r="J70" s="388"/>
    </row>
    <row r="71" spans="1:10" ht="20.25" customHeight="1">
      <c r="A71" s="170" t="s">
        <v>190</v>
      </c>
      <c r="B71" s="20">
        <f t="shared" si="17"/>
        <v>1.8</v>
      </c>
      <c r="C71" s="15">
        <v>0.45</v>
      </c>
      <c r="D71" s="15">
        <v>0.45</v>
      </c>
      <c r="E71" s="15">
        <v>0.45</v>
      </c>
      <c r="F71" s="15">
        <v>0.45</v>
      </c>
      <c r="G71" s="15">
        <v>0.45</v>
      </c>
      <c r="H71" s="15">
        <v>0.45</v>
      </c>
      <c r="I71" s="378"/>
      <c r="J71" s="388"/>
    </row>
    <row r="72" spans="1:10" ht="29.25" customHeight="1">
      <c r="A72" s="174" t="s">
        <v>414</v>
      </c>
      <c r="B72" s="11">
        <f aca="true" t="shared" si="23" ref="B72:H72">B74+B75+B76</f>
        <v>119.883</v>
      </c>
      <c r="C72" s="11">
        <f t="shared" si="23"/>
        <v>0.635</v>
      </c>
      <c r="D72" s="11">
        <f t="shared" si="23"/>
        <v>0.7</v>
      </c>
      <c r="E72" s="11">
        <f t="shared" si="23"/>
        <v>29.973</v>
      </c>
      <c r="F72" s="11">
        <f t="shared" si="23"/>
        <v>29.97</v>
      </c>
      <c r="G72" s="11">
        <f t="shared" si="23"/>
        <v>29.97</v>
      </c>
      <c r="H72" s="11">
        <f t="shared" si="23"/>
        <v>29.97</v>
      </c>
      <c r="I72" s="175"/>
      <c r="J72" s="167"/>
    </row>
    <row r="73" spans="1:10" ht="16.5" customHeight="1">
      <c r="A73" s="168" t="s">
        <v>181</v>
      </c>
      <c r="B73" s="17"/>
      <c r="C73" s="18"/>
      <c r="D73" s="18"/>
      <c r="E73" s="18"/>
      <c r="F73" s="18"/>
      <c r="G73" s="18"/>
      <c r="H73" s="18"/>
      <c r="I73" s="389" t="s">
        <v>415</v>
      </c>
      <c r="J73" s="390"/>
    </row>
    <row r="74" spans="1:10" ht="16.5" customHeight="1">
      <c r="A74" s="170" t="s">
        <v>183</v>
      </c>
      <c r="B74" s="23">
        <f>E74+F74+G74+H74</f>
        <v>2.8</v>
      </c>
      <c r="C74" s="25">
        <f aca="true" t="shared" si="24" ref="C74:H74">C79+C84+C88+C93+C98</f>
        <v>0.635</v>
      </c>
      <c r="D74" s="28">
        <f t="shared" si="24"/>
        <v>0.7</v>
      </c>
      <c r="E74" s="28">
        <f t="shared" si="24"/>
        <v>0.7</v>
      </c>
      <c r="F74" s="28">
        <f t="shared" si="24"/>
        <v>0.7</v>
      </c>
      <c r="G74" s="28">
        <f t="shared" si="24"/>
        <v>0.7</v>
      </c>
      <c r="H74" s="28">
        <f t="shared" si="24"/>
        <v>0.7</v>
      </c>
      <c r="I74" s="389"/>
      <c r="J74" s="390"/>
    </row>
    <row r="75" spans="1:10" ht="16.5" customHeight="1">
      <c r="A75" s="170" t="s">
        <v>182</v>
      </c>
      <c r="B75" s="20">
        <f>E75+F75+G75</f>
        <v>0</v>
      </c>
      <c r="C75" s="25">
        <f aca="true" t="shared" si="25" ref="C75:H75">C94+C99</f>
        <v>0</v>
      </c>
      <c r="D75" s="25">
        <f t="shared" si="25"/>
        <v>0</v>
      </c>
      <c r="E75" s="25">
        <f t="shared" si="25"/>
        <v>0</v>
      </c>
      <c r="F75" s="25">
        <f t="shared" si="25"/>
        <v>0</v>
      </c>
      <c r="G75" s="25">
        <f t="shared" si="25"/>
        <v>0</v>
      </c>
      <c r="H75" s="25">
        <f t="shared" si="25"/>
        <v>0</v>
      </c>
      <c r="I75" s="389"/>
      <c r="J75" s="390"/>
    </row>
    <row r="76" spans="1:10" ht="16.5" customHeight="1">
      <c r="A76" s="170" t="s">
        <v>190</v>
      </c>
      <c r="B76" s="17">
        <f>E76+F76+G76+H76</f>
        <v>117.083</v>
      </c>
      <c r="C76" s="25">
        <f aca="true" t="shared" si="26" ref="C76:H76">C81+C85+C100</f>
        <v>0</v>
      </c>
      <c r="D76" s="25">
        <f t="shared" si="26"/>
        <v>0</v>
      </c>
      <c r="E76" s="28">
        <f t="shared" si="26"/>
        <v>29.273</v>
      </c>
      <c r="F76" s="28">
        <f t="shared" si="26"/>
        <v>29.27</v>
      </c>
      <c r="G76" s="28">
        <f t="shared" si="26"/>
        <v>29.27</v>
      </c>
      <c r="H76" s="28">
        <f t="shared" si="26"/>
        <v>29.27</v>
      </c>
      <c r="I76" s="389"/>
      <c r="J76" s="390"/>
    </row>
    <row r="77" spans="1:10" ht="51.75" customHeight="1">
      <c r="A77" s="171" t="s">
        <v>416</v>
      </c>
      <c r="B77" s="17">
        <f>B79+B80+B81</f>
        <v>0.392</v>
      </c>
      <c r="C77" s="28">
        <f>C79</f>
        <v>0.03</v>
      </c>
      <c r="D77" s="18">
        <f>D79+D80+D81</f>
        <v>0.068</v>
      </c>
      <c r="E77" s="18">
        <f>E79+E80+E81</f>
        <v>0.098</v>
      </c>
      <c r="F77" s="18">
        <f>F79+F80+F81</f>
        <v>0.098</v>
      </c>
      <c r="G77" s="18">
        <f>G79+G80+G81</f>
        <v>0.098</v>
      </c>
      <c r="H77" s="18">
        <f>H79+H80+H81</f>
        <v>0.098</v>
      </c>
      <c r="I77" s="378" t="s">
        <v>195</v>
      </c>
      <c r="J77" s="385" t="s">
        <v>195</v>
      </c>
    </row>
    <row r="78" spans="1:10" ht="16.5" customHeight="1">
      <c r="A78" s="168" t="s">
        <v>181</v>
      </c>
      <c r="B78" s="17"/>
      <c r="C78" s="14"/>
      <c r="D78" s="35"/>
      <c r="E78" s="18"/>
      <c r="F78" s="18"/>
      <c r="G78" s="18"/>
      <c r="H78" s="18"/>
      <c r="I78" s="378"/>
      <c r="J78" s="385"/>
    </row>
    <row r="79" spans="1:10" ht="16.5" customHeight="1">
      <c r="A79" s="170" t="s">
        <v>183</v>
      </c>
      <c r="B79" s="17">
        <f>E79+F79+G79+H79</f>
        <v>0.272</v>
      </c>
      <c r="C79" s="24">
        <v>0.03</v>
      </c>
      <c r="D79" s="18">
        <v>0.068</v>
      </c>
      <c r="E79" s="18">
        <v>0.068</v>
      </c>
      <c r="F79" s="18">
        <v>0.068</v>
      </c>
      <c r="G79" s="18">
        <v>0.068</v>
      </c>
      <c r="H79" s="18">
        <v>0.068</v>
      </c>
      <c r="I79" s="378"/>
      <c r="J79" s="385"/>
    </row>
    <row r="80" spans="1:10" ht="16.5" customHeight="1">
      <c r="A80" s="170" t="s">
        <v>182</v>
      </c>
      <c r="B80" s="23">
        <f>E80+F80+G80</f>
        <v>0</v>
      </c>
      <c r="C80" s="14"/>
      <c r="D80" s="35"/>
      <c r="E80" s="18"/>
      <c r="F80" s="18"/>
      <c r="G80" s="18"/>
      <c r="H80" s="18"/>
      <c r="I80" s="378"/>
      <c r="J80" s="385"/>
    </row>
    <row r="81" spans="1:10" ht="16.5" customHeight="1">
      <c r="A81" s="170" t="s">
        <v>190</v>
      </c>
      <c r="B81" s="23">
        <f>E81+F81+G81+H81</f>
        <v>0.12</v>
      </c>
      <c r="C81" s="14"/>
      <c r="D81" s="35"/>
      <c r="E81" s="24">
        <v>0.03</v>
      </c>
      <c r="F81" s="24">
        <v>0.03</v>
      </c>
      <c r="G81" s="24">
        <v>0.03</v>
      </c>
      <c r="H81" s="24">
        <v>0.03</v>
      </c>
      <c r="I81" s="378"/>
      <c r="J81" s="385"/>
    </row>
    <row r="82" spans="1:10" ht="33.75" customHeight="1">
      <c r="A82" s="177" t="s">
        <v>418</v>
      </c>
      <c r="B82" s="17">
        <f aca="true" t="shared" si="27" ref="B82:H82">B84+B85</f>
        <v>0.23199999999999998</v>
      </c>
      <c r="C82" s="18">
        <f t="shared" si="27"/>
        <v>0.003</v>
      </c>
      <c r="D82" s="18">
        <f t="shared" si="27"/>
        <v>0.038</v>
      </c>
      <c r="E82" s="18">
        <f t="shared" si="27"/>
        <v>0.057999999999999996</v>
      </c>
      <c r="F82" s="18">
        <f t="shared" si="27"/>
        <v>0.057999999999999996</v>
      </c>
      <c r="G82" s="18">
        <f t="shared" si="27"/>
        <v>0.057999999999999996</v>
      </c>
      <c r="H82" s="18">
        <f t="shared" si="27"/>
        <v>0.057999999999999996</v>
      </c>
      <c r="I82" s="378" t="s">
        <v>196</v>
      </c>
      <c r="J82" s="385" t="s">
        <v>196</v>
      </c>
    </row>
    <row r="83" spans="1:10" ht="16.5" customHeight="1">
      <c r="A83" s="178" t="s">
        <v>181</v>
      </c>
      <c r="B83" s="17"/>
      <c r="C83" s="18"/>
      <c r="D83" s="18"/>
      <c r="E83" s="18"/>
      <c r="F83" s="18"/>
      <c r="G83" s="18"/>
      <c r="H83" s="18"/>
      <c r="I83" s="378"/>
      <c r="J83" s="385"/>
    </row>
    <row r="84" spans="1:10" ht="17.25" customHeight="1">
      <c r="A84" s="179" t="s">
        <v>183</v>
      </c>
      <c r="B84" s="17">
        <f>E84+F84+G84+H84</f>
        <v>0.152</v>
      </c>
      <c r="C84" s="18">
        <v>0.003</v>
      </c>
      <c r="D84" s="18">
        <v>0.038</v>
      </c>
      <c r="E84" s="18">
        <v>0.038</v>
      </c>
      <c r="F84" s="18">
        <v>0.038</v>
      </c>
      <c r="G84" s="18">
        <v>0.038</v>
      </c>
      <c r="H84" s="18">
        <v>0.038</v>
      </c>
      <c r="I84" s="378"/>
      <c r="J84" s="385"/>
    </row>
    <row r="85" spans="1:10" ht="18" customHeight="1">
      <c r="A85" s="179" t="s">
        <v>190</v>
      </c>
      <c r="B85" s="23">
        <f>E85+F85+G85+H85</f>
        <v>0.08</v>
      </c>
      <c r="C85" s="24"/>
      <c r="D85" s="24"/>
      <c r="E85" s="24">
        <v>0.02</v>
      </c>
      <c r="F85" s="24">
        <v>0.02</v>
      </c>
      <c r="G85" s="24">
        <v>0.02</v>
      </c>
      <c r="H85" s="24">
        <v>0.02</v>
      </c>
      <c r="I85" s="378"/>
      <c r="J85" s="385"/>
    </row>
    <row r="86" spans="1:10" ht="43.5" customHeight="1">
      <c r="A86" s="171" t="s">
        <v>420</v>
      </c>
      <c r="B86" s="17">
        <f>B88+B89+B90</f>
        <v>34.08</v>
      </c>
      <c r="C86" s="18">
        <f>C88+C89+C90</f>
        <v>0.156</v>
      </c>
      <c r="D86" s="18">
        <f>D88+D89</f>
        <v>0.168</v>
      </c>
      <c r="E86" s="24">
        <f>E88+E89</f>
        <v>8.52</v>
      </c>
      <c r="F86" s="24">
        <f>F88+F89</f>
        <v>8.52</v>
      </c>
      <c r="G86" s="24">
        <f>G88+G89</f>
        <v>8.52</v>
      </c>
      <c r="H86" s="24">
        <f>H88+H89</f>
        <v>8.52</v>
      </c>
      <c r="I86" s="378" t="s">
        <v>197</v>
      </c>
      <c r="J86" s="385" t="s">
        <v>197</v>
      </c>
    </row>
    <row r="87" spans="1:10" ht="16.5" customHeight="1">
      <c r="A87" s="168" t="s">
        <v>181</v>
      </c>
      <c r="B87" s="17"/>
      <c r="C87" s="18"/>
      <c r="D87" s="18"/>
      <c r="E87" s="18"/>
      <c r="F87" s="18"/>
      <c r="G87" s="18"/>
      <c r="H87" s="18"/>
      <c r="I87" s="378"/>
      <c r="J87" s="385"/>
    </row>
    <row r="88" spans="1:10" ht="16.5" customHeight="1">
      <c r="A88" s="170" t="s">
        <v>183</v>
      </c>
      <c r="B88" s="17">
        <f>E88+F88+G88+H88</f>
        <v>0.672</v>
      </c>
      <c r="C88" s="18">
        <v>0.156</v>
      </c>
      <c r="D88" s="18">
        <v>0.168</v>
      </c>
      <c r="E88" s="18">
        <v>0.168</v>
      </c>
      <c r="F88" s="18">
        <v>0.168</v>
      </c>
      <c r="G88" s="18">
        <v>0.168</v>
      </c>
      <c r="H88" s="18">
        <v>0.168</v>
      </c>
      <c r="I88" s="378"/>
      <c r="J88" s="385"/>
    </row>
    <row r="89" spans="1:10" ht="16.5" customHeight="1">
      <c r="A89" s="170" t="s">
        <v>182</v>
      </c>
      <c r="B89" s="20">
        <f>E89+F89+G89+H89</f>
        <v>33.408</v>
      </c>
      <c r="C89" s="18"/>
      <c r="D89" s="18"/>
      <c r="E89" s="18">
        <v>8.352</v>
      </c>
      <c r="F89" s="18">
        <v>8.352</v>
      </c>
      <c r="G89" s="18">
        <v>8.352</v>
      </c>
      <c r="H89" s="18">
        <v>8.352</v>
      </c>
      <c r="I89" s="378"/>
      <c r="J89" s="385"/>
    </row>
    <row r="90" spans="1:10" ht="15.75">
      <c r="A90" s="170" t="s">
        <v>190</v>
      </c>
      <c r="B90" s="23">
        <f>E90+F90+G90+H90</f>
        <v>0</v>
      </c>
      <c r="C90" s="24"/>
      <c r="D90" s="24"/>
      <c r="E90" s="24"/>
      <c r="F90" s="24"/>
      <c r="G90" s="24"/>
      <c r="H90" s="24"/>
      <c r="I90" s="378"/>
      <c r="J90" s="385"/>
    </row>
    <row r="91" spans="1:10" ht="31.5">
      <c r="A91" s="171" t="s">
        <v>422</v>
      </c>
      <c r="B91" s="17">
        <f>B93+B94+B95</f>
        <v>10.032</v>
      </c>
      <c r="C91" s="18">
        <f>C93+C94</f>
        <v>0.446</v>
      </c>
      <c r="D91" s="18">
        <f>D93+D94+D95</f>
        <v>0.426</v>
      </c>
      <c r="E91" s="18">
        <f>E93+E94+E95</f>
        <v>2.511</v>
      </c>
      <c r="F91" s="18">
        <f>F93+F94+F95</f>
        <v>2.507</v>
      </c>
      <c r="G91" s="18">
        <f>G93+G94+G95</f>
        <v>2.507</v>
      </c>
      <c r="H91" s="18">
        <f>H93+H94+H95</f>
        <v>2.507</v>
      </c>
      <c r="I91" s="384"/>
      <c r="J91" s="371"/>
    </row>
    <row r="92" spans="1:10" ht="16.5" customHeight="1">
      <c r="A92" s="168" t="s">
        <v>181</v>
      </c>
      <c r="B92" s="17"/>
      <c r="C92" s="41"/>
      <c r="D92" s="18"/>
      <c r="E92" s="18"/>
      <c r="F92" s="18"/>
      <c r="G92" s="18"/>
      <c r="H92" s="18"/>
      <c r="I92" s="384"/>
      <c r="J92" s="371"/>
    </row>
    <row r="93" spans="1:10" ht="18" customHeight="1">
      <c r="A93" s="170" t="s">
        <v>183</v>
      </c>
      <c r="B93" s="17">
        <f>E93+F93+G93+H93</f>
        <v>1.704</v>
      </c>
      <c r="C93" s="18">
        <v>0.446</v>
      </c>
      <c r="D93" s="18">
        <v>0.426</v>
      </c>
      <c r="E93" s="18">
        <v>0.426</v>
      </c>
      <c r="F93" s="18">
        <v>0.426</v>
      </c>
      <c r="G93" s="18">
        <v>0.426</v>
      </c>
      <c r="H93" s="18">
        <v>0.426</v>
      </c>
      <c r="I93" s="384"/>
      <c r="J93" s="371"/>
    </row>
    <row r="94" spans="1:10" ht="18" customHeight="1">
      <c r="A94" s="170" t="s">
        <v>182</v>
      </c>
      <c r="B94" s="23">
        <f>E94+F94+G94+H94</f>
        <v>0</v>
      </c>
      <c r="C94" s="41"/>
      <c r="D94" s="18"/>
      <c r="E94" s="18"/>
      <c r="F94" s="18"/>
      <c r="G94" s="18"/>
      <c r="H94" s="18"/>
      <c r="I94" s="384"/>
      <c r="J94" s="371"/>
    </row>
    <row r="95" spans="1:10" ht="19.5" customHeight="1">
      <c r="A95" s="170" t="s">
        <v>190</v>
      </c>
      <c r="B95" s="17">
        <f>E95+F95+G95+H95</f>
        <v>8.328</v>
      </c>
      <c r="C95" s="14">
        <f>C97+C98</f>
        <v>0</v>
      </c>
      <c r="D95" s="14">
        <v>0</v>
      </c>
      <c r="E95" s="18">
        <v>2.085</v>
      </c>
      <c r="F95" s="18">
        <v>2.081</v>
      </c>
      <c r="G95" s="18">
        <v>2.081</v>
      </c>
      <c r="H95" s="18">
        <v>2.081</v>
      </c>
      <c r="I95" s="384"/>
      <c r="J95" s="371"/>
    </row>
    <row r="96" spans="1:10" ht="94.5">
      <c r="A96" s="171" t="s">
        <v>424</v>
      </c>
      <c r="B96" s="20">
        <f aca="true" t="shared" si="28" ref="B96:H96">B98+B99+B100</f>
        <v>116.883</v>
      </c>
      <c r="C96" s="15">
        <f t="shared" si="28"/>
        <v>0</v>
      </c>
      <c r="D96" s="24">
        <f t="shared" si="28"/>
        <v>0</v>
      </c>
      <c r="E96" s="24">
        <f t="shared" si="28"/>
        <v>29.223</v>
      </c>
      <c r="F96" s="24">
        <f t="shared" si="28"/>
        <v>29.22</v>
      </c>
      <c r="G96" s="24">
        <f t="shared" si="28"/>
        <v>29.22</v>
      </c>
      <c r="H96" s="24">
        <f t="shared" si="28"/>
        <v>29.22</v>
      </c>
      <c r="I96" s="378"/>
      <c r="J96" s="387"/>
    </row>
    <row r="97" spans="1:10" ht="16.5" customHeight="1">
      <c r="A97" s="168" t="s">
        <v>181</v>
      </c>
      <c r="B97" s="180"/>
      <c r="C97" s="15"/>
      <c r="D97" s="15"/>
      <c r="E97" s="15"/>
      <c r="F97" s="15"/>
      <c r="G97" s="24"/>
      <c r="H97" s="24"/>
      <c r="I97" s="378"/>
      <c r="J97" s="387"/>
    </row>
    <row r="98" spans="1:10" ht="16.5" customHeight="1">
      <c r="A98" s="170" t="s">
        <v>183</v>
      </c>
      <c r="B98" s="20">
        <f>E98+F98+G98+H98</f>
        <v>0</v>
      </c>
      <c r="C98" s="15">
        <v>0</v>
      </c>
      <c r="D98" s="15">
        <v>0</v>
      </c>
      <c r="E98" s="15"/>
      <c r="F98" s="14"/>
      <c r="G98" s="24"/>
      <c r="H98" s="24"/>
      <c r="I98" s="378"/>
      <c r="J98" s="387"/>
    </row>
    <row r="99" spans="1:10" ht="16.5" customHeight="1">
      <c r="A99" s="170" t="s">
        <v>182</v>
      </c>
      <c r="B99" s="20">
        <f>E99+F99+G99+H99</f>
        <v>0</v>
      </c>
      <c r="C99" s="33">
        <f>C101+C102</f>
        <v>0</v>
      </c>
      <c r="D99" s="15">
        <v>0</v>
      </c>
      <c r="E99" s="15"/>
      <c r="F99" s="14"/>
      <c r="G99" s="24"/>
      <c r="H99" s="24"/>
      <c r="I99" s="378"/>
      <c r="J99" s="387"/>
    </row>
    <row r="100" spans="1:10" ht="18.75" customHeight="1">
      <c r="A100" s="170" t="s">
        <v>190</v>
      </c>
      <c r="B100" s="20">
        <f>E100+F100+G100+H100</f>
        <v>116.883</v>
      </c>
      <c r="C100" s="15">
        <v>0</v>
      </c>
      <c r="D100" s="15">
        <v>0</v>
      </c>
      <c r="E100" s="15">
        <v>29.223</v>
      </c>
      <c r="F100" s="24">
        <v>29.22</v>
      </c>
      <c r="G100" s="24">
        <v>29.22</v>
      </c>
      <c r="H100" s="24">
        <v>29.22</v>
      </c>
      <c r="I100" s="378"/>
      <c r="J100" s="387"/>
    </row>
    <row r="101" spans="1:10" ht="47.25">
      <c r="A101" s="181" t="s">
        <v>198</v>
      </c>
      <c r="B101" s="20">
        <f>D101+E101+F101+G101</f>
        <v>22.5</v>
      </c>
      <c r="C101" s="15">
        <v>0</v>
      </c>
      <c r="D101" s="22">
        <f>D103+D104</f>
        <v>0</v>
      </c>
      <c r="E101" s="22">
        <f>E103+E104</f>
        <v>7.5</v>
      </c>
      <c r="F101" s="22">
        <f>F103+F104</f>
        <v>7.5</v>
      </c>
      <c r="G101" s="22">
        <f>G103+G104</f>
        <v>7.5</v>
      </c>
      <c r="H101" s="22">
        <f>H103+H104</f>
        <v>7.5</v>
      </c>
      <c r="I101" s="378"/>
      <c r="J101" s="387"/>
    </row>
    <row r="102" spans="1:10" ht="18.75" customHeight="1">
      <c r="A102" s="168" t="s">
        <v>181</v>
      </c>
      <c r="B102" s="20"/>
      <c r="C102" s="15"/>
      <c r="D102" s="15"/>
      <c r="E102" s="15"/>
      <c r="F102" s="24"/>
      <c r="G102" s="24"/>
      <c r="H102" s="24"/>
      <c r="I102" s="378"/>
      <c r="J102" s="387"/>
    </row>
    <row r="103" spans="1:10" ht="18.75" customHeight="1">
      <c r="A103" s="170" t="s">
        <v>183</v>
      </c>
      <c r="B103" s="20">
        <f>D103+E103+F103+G103</f>
        <v>0</v>
      </c>
      <c r="C103" s="15"/>
      <c r="D103" s="15"/>
      <c r="E103" s="15"/>
      <c r="F103" s="24"/>
      <c r="G103" s="24"/>
      <c r="H103" s="24"/>
      <c r="I103" s="378"/>
      <c r="J103" s="387"/>
    </row>
    <row r="104" spans="1:10" ht="18.75" customHeight="1">
      <c r="A104" s="170" t="s">
        <v>190</v>
      </c>
      <c r="B104" s="20">
        <f>D104+E104+F104+G104</f>
        <v>22.5</v>
      </c>
      <c r="C104" s="15"/>
      <c r="D104" s="15"/>
      <c r="E104" s="15">
        <v>7.5</v>
      </c>
      <c r="F104" s="24">
        <v>7.5</v>
      </c>
      <c r="G104" s="24">
        <v>7.5</v>
      </c>
      <c r="H104" s="24">
        <v>7.5</v>
      </c>
      <c r="I104" s="378"/>
      <c r="J104" s="387"/>
    </row>
    <row r="105" spans="1:10" ht="16.5" customHeight="1">
      <c r="A105" s="182" t="s">
        <v>426</v>
      </c>
      <c r="B105" s="183">
        <f aca="true" t="shared" si="29" ref="B105:H105">B107+B108+B109</f>
        <v>21.009</v>
      </c>
      <c r="C105" s="184">
        <f t="shared" si="29"/>
        <v>0.826</v>
      </c>
      <c r="D105" s="184">
        <f t="shared" si="29"/>
        <v>0.826</v>
      </c>
      <c r="E105" s="184">
        <f t="shared" si="29"/>
        <v>3.8839999999999995</v>
      </c>
      <c r="F105" s="184">
        <f t="shared" si="29"/>
        <v>5.58</v>
      </c>
      <c r="G105" s="184">
        <f t="shared" si="29"/>
        <v>5.764999999999999</v>
      </c>
      <c r="H105" s="184">
        <f t="shared" si="29"/>
        <v>5.779999999999999</v>
      </c>
      <c r="I105" s="185"/>
      <c r="J105" s="169"/>
    </row>
    <row r="106" spans="1:10" ht="16.5" customHeight="1">
      <c r="A106" s="168" t="s">
        <v>181</v>
      </c>
      <c r="B106" s="23"/>
      <c r="C106" s="14"/>
      <c r="D106" s="18"/>
      <c r="E106" s="18"/>
      <c r="F106" s="18"/>
      <c r="G106" s="18"/>
      <c r="H106" s="18"/>
      <c r="I106" s="386"/>
      <c r="J106" s="371"/>
    </row>
    <row r="107" spans="1:10" ht="16.5" customHeight="1">
      <c r="A107" s="170" t="s">
        <v>182</v>
      </c>
      <c r="B107" s="20">
        <f>E107+F107+G107+H107</f>
        <v>0</v>
      </c>
      <c r="C107" s="28">
        <f aca="true" t="shared" si="30" ref="C107:H107">C120</f>
        <v>0.333</v>
      </c>
      <c r="D107" s="28">
        <f t="shared" si="30"/>
        <v>0.333</v>
      </c>
      <c r="E107" s="22">
        <f t="shared" si="30"/>
        <v>0</v>
      </c>
      <c r="F107" s="22">
        <f t="shared" si="30"/>
        <v>0</v>
      </c>
      <c r="G107" s="22">
        <f t="shared" si="30"/>
        <v>0</v>
      </c>
      <c r="H107" s="22">
        <f t="shared" si="30"/>
        <v>0</v>
      </c>
      <c r="I107" s="386"/>
      <c r="J107" s="371"/>
    </row>
    <row r="108" spans="1:10" ht="16.5" customHeight="1">
      <c r="A108" s="170" t="s">
        <v>183</v>
      </c>
      <c r="B108" s="20">
        <f>E108+F108+G108+H108</f>
        <v>1.42</v>
      </c>
      <c r="C108" s="28">
        <f aca="true" t="shared" si="31" ref="C108:H108">C112+C121+C128+C132</f>
        <v>0.345</v>
      </c>
      <c r="D108" s="28">
        <f t="shared" si="31"/>
        <v>0.345</v>
      </c>
      <c r="E108" s="28">
        <f t="shared" si="31"/>
        <v>0.345</v>
      </c>
      <c r="F108" s="28">
        <f t="shared" si="31"/>
        <v>0.35</v>
      </c>
      <c r="G108" s="28">
        <f t="shared" si="31"/>
        <v>0.355</v>
      </c>
      <c r="H108" s="28">
        <f t="shared" si="31"/>
        <v>0.37</v>
      </c>
      <c r="I108" s="386"/>
      <c r="J108" s="371"/>
    </row>
    <row r="109" spans="1:10" ht="16.5" customHeight="1">
      <c r="A109" s="170" t="s">
        <v>190</v>
      </c>
      <c r="B109" s="20">
        <f>E109+F109+G109+H109</f>
        <v>19.589</v>
      </c>
      <c r="C109" s="28">
        <f aca="true" t="shared" si="32" ref="C109:H109">C113+C117+C122+C129+C133+C137+C141+C145</f>
        <v>0.148</v>
      </c>
      <c r="D109" s="28">
        <f t="shared" si="32"/>
        <v>0.148</v>
      </c>
      <c r="E109" s="28">
        <f t="shared" si="32"/>
        <v>3.5389999999999997</v>
      </c>
      <c r="F109" s="28">
        <f t="shared" si="32"/>
        <v>5.23</v>
      </c>
      <c r="G109" s="28">
        <f t="shared" si="32"/>
        <v>5.409999999999999</v>
      </c>
      <c r="H109" s="28">
        <f t="shared" si="32"/>
        <v>5.409999999999999</v>
      </c>
      <c r="I109" s="186"/>
      <c r="J109" s="169"/>
    </row>
    <row r="110" spans="1:10" ht="50.25" customHeight="1">
      <c r="A110" s="171" t="s">
        <v>427</v>
      </c>
      <c r="B110" s="20">
        <f aca="true" t="shared" si="33" ref="B110:H110">B112+B113</f>
        <v>1.1039999999999999</v>
      </c>
      <c r="C110" s="15">
        <f t="shared" si="33"/>
        <v>0.02</v>
      </c>
      <c r="D110" s="15">
        <f t="shared" si="33"/>
        <v>0.02</v>
      </c>
      <c r="E110" s="15">
        <f t="shared" si="33"/>
        <v>0.079</v>
      </c>
      <c r="F110" s="15">
        <f t="shared" si="33"/>
        <v>0.79</v>
      </c>
      <c r="G110" s="15">
        <f t="shared" si="33"/>
        <v>0.11</v>
      </c>
      <c r="H110" s="15">
        <f t="shared" si="33"/>
        <v>0.125</v>
      </c>
      <c r="I110" s="378"/>
      <c r="J110" s="371"/>
    </row>
    <row r="111" spans="1:10" ht="16.5" customHeight="1">
      <c r="A111" s="168" t="s">
        <v>181</v>
      </c>
      <c r="B111" s="20"/>
      <c r="C111" s="24"/>
      <c r="D111" s="24"/>
      <c r="E111" s="24"/>
      <c r="F111" s="24"/>
      <c r="G111" s="24"/>
      <c r="H111" s="24"/>
      <c r="I111" s="378"/>
      <c r="J111" s="371"/>
    </row>
    <row r="112" spans="1:10" ht="16.5" customHeight="1">
      <c r="A112" s="170" t="s">
        <v>183</v>
      </c>
      <c r="B112" s="20">
        <f>E112+F112+G112+H112</f>
        <v>0.095</v>
      </c>
      <c r="C112" s="24">
        <v>0.02</v>
      </c>
      <c r="D112" s="24">
        <v>0.02</v>
      </c>
      <c r="E112" s="24">
        <v>0.02</v>
      </c>
      <c r="F112" s="24">
        <v>0.02</v>
      </c>
      <c r="G112" s="24">
        <v>0.02</v>
      </c>
      <c r="H112" s="18">
        <v>0.035</v>
      </c>
      <c r="I112" s="378"/>
      <c r="J112" s="371"/>
    </row>
    <row r="113" spans="1:10" ht="16.5" customHeight="1">
      <c r="A113" s="170" t="s">
        <v>190</v>
      </c>
      <c r="B113" s="20">
        <f>E113+F113+G113+H113</f>
        <v>1.009</v>
      </c>
      <c r="C113" s="24"/>
      <c r="D113" s="24"/>
      <c r="E113" s="18">
        <v>0.059</v>
      </c>
      <c r="F113" s="24">
        <v>0.77</v>
      </c>
      <c r="G113" s="24">
        <v>0.09</v>
      </c>
      <c r="H113" s="24">
        <v>0.09</v>
      </c>
      <c r="I113" s="378"/>
      <c r="J113" s="371"/>
    </row>
    <row r="114" spans="1:10" ht="16.5" customHeight="1">
      <c r="A114" s="171" t="s">
        <v>349</v>
      </c>
      <c r="B114" s="20">
        <f aca="true" t="shared" si="34" ref="B114:H114">B116+B117</f>
        <v>1.49</v>
      </c>
      <c r="C114" s="24">
        <f t="shared" si="34"/>
        <v>0</v>
      </c>
      <c r="D114" s="24">
        <f t="shared" si="34"/>
        <v>0</v>
      </c>
      <c r="E114" s="24">
        <f t="shared" si="34"/>
        <v>0.26</v>
      </c>
      <c r="F114" s="24">
        <f t="shared" si="34"/>
        <v>0.33</v>
      </c>
      <c r="G114" s="24">
        <f t="shared" si="34"/>
        <v>0.45</v>
      </c>
      <c r="H114" s="24">
        <f t="shared" si="34"/>
        <v>0.45</v>
      </c>
      <c r="I114" s="378"/>
      <c r="J114" s="371"/>
    </row>
    <row r="115" spans="1:10" ht="16.5" customHeight="1">
      <c r="A115" s="168" t="s">
        <v>181</v>
      </c>
      <c r="B115" s="20"/>
      <c r="C115" s="15"/>
      <c r="D115" s="15"/>
      <c r="E115" s="15"/>
      <c r="F115" s="15"/>
      <c r="G115" s="15"/>
      <c r="H115" s="15"/>
      <c r="I115" s="378"/>
      <c r="J115" s="371"/>
    </row>
    <row r="116" spans="1:10" ht="15.75">
      <c r="A116" s="170" t="s">
        <v>183</v>
      </c>
      <c r="B116" s="20">
        <f>D116+E116+F116+G116</f>
        <v>0</v>
      </c>
      <c r="C116" s="15">
        <v>0</v>
      </c>
      <c r="D116" s="15">
        <v>0</v>
      </c>
      <c r="E116" s="15">
        <v>0</v>
      </c>
      <c r="F116" s="15">
        <v>0</v>
      </c>
      <c r="G116" s="15">
        <v>0</v>
      </c>
      <c r="H116" s="15"/>
      <c r="I116" s="378"/>
      <c r="J116" s="371"/>
    </row>
    <row r="117" spans="1:10" ht="15.75">
      <c r="A117" s="170" t="s">
        <v>190</v>
      </c>
      <c r="B117" s="20">
        <f>E117+F117+G117+H117</f>
        <v>1.49</v>
      </c>
      <c r="C117" s="15">
        <v>0</v>
      </c>
      <c r="D117" s="15">
        <v>0</v>
      </c>
      <c r="E117" s="15">
        <v>0.26</v>
      </c>
      <c r="F117" s="15">
        <v>0.33</v>
      </c>
      <c r="G117" s="15">
        <v>0.45</v>
      </c>
      <c r="H117" s="15">
        <v>0.45</v>
      </c>
      <c r="I117" s="378"/>
      <c r="J117" s="371"/>
    </row>
    <row r="118" spans="1:10" ht="63">
      <c r="A118" s="171" t="s">
        <v>351</v>
      </c>
      <c r="B118" s="17">
        <f aca="true" t="shared" si="35" ref="B118:H118">B120+B121+B122+B123</f>
        <v>4.234999999999999</v>
      </c>
      <c r="C118" s="18">
        <f t="shared" si="35"/>
        <v>0.643</v>
      </c>
      <c r="D118" s="18">
        <f t="shared" si="35"/>
        <v>0.643</v>
      </c>
      <c r="E118" s="18">
        <f t="shared" si="35"/>
        <v>0.8150000000000001</v>
      </c>
      <c r="F118" s="18">
        <f t="shared" si="35"/>
        <v>1.06</v>
      </c>
      <c r="G118" s="18">
        <f t="shared" si="35"/>
        <v>1.18</v>
      </c>
      <c r="H118" s="18">
        <f t="shared" si="35"/>
        <v>1.18</v>
      </c>
      <c r="I118" s="378"/>
      <c r="J118" s="371"/>
    </row>
    <row r="119" spans="1:10" ht="16.5" customHeight="1">
      <c r="A119" s="168" t="s">
        <v>181</v>
      </c>
      <c r="B119" s="23"/>
      <c r="C119" s="18"/>
      <c r="D119" s="18"/>
      <c r="E119" s="18"/>
      <c r="F119" s="18"/>
      <c r="G119" s="18"/>
      <c r="H119" s="18"/>
      <c r="I119" s="378"/>
      <c r="J119" s="371"/>
    </row>
    <row r="120" spans="1:10" ht="16.5" customHeight="1">
      <c r="A120" s="170" t="s">
        <v>182</v>
      </c>
      <c r="B120" s="23">
        <f>E120+F120+G120+H120</f>
        <v>0</v>
      </c>
      <c r="C120" s="18">
        <v>0.333</v>
      </c>
      <c r="D120" s="18">
        <v>0.333</v>
      </c>
      <c r="E120" s="18"/>
      <c r="F120" s="18"/>
      <c r="G120" s="18"/>
      <c r="H120" s="18"/>
      <c r="I120" s="378"/>
      <c r="J120" s="371"/>
    </row>
    <row r="121" spans="1:10" ht="16.5" customHeight="1">
      <c r="A121" s="170" t="s">
        <v>183</v>
      </c>
      <c r="B121" s="23">
        <f>E121+F121+G121+H121</f>
        <v>0.62</v>
      </c>
      <c r="C121" s="18">
        <v>0.155</v>
      </c>
      <c r="D121" s="18">
        <v>0.155</v>
      </c>
      <c r="E121" s="18">
        <v>0.155</v>
      </c>
      <c r="F121" s="18">
        <v>0.155</v>
      </c>
      <c r="G121" s="18">
        <v>0.155</v>
      </c>
      <c r="H121" s="18">
        <v>0.155</v>
      </c>
      <c r="I121" s="378"/>
      <c r="J121" s="371"/>
    </row>
    <row r="122" spans="1:10" ht="16.5" customHeight="1">
      <c r="A122" s="170" t="s">
        <v>190</v>
      </c>
      <c r="B122" s="23">
        <f>E122+F122+G122+H122</f>
        <v>3.1149999999999998</v>
      </c>
      <c r="C122" s="18"/>
      <c r="D122" s="18"/>
      <c r="E122" s="18">
        <v>0.535</v>
      </c>
      <c r="F122" s="18">
        <v>0.78</v>
      </c>
      <c r="G122" s="18">
        <v>0.9</v>
      </c>
      <c r="H122" s="18">
        <v>0.9</v>
      </c>
      <c r="I122" s="378"/>
      <c r="J122" s="371"/>
    </row>
    <row r="123" spans="1:10" ht="34.5" customHeight="1">
      <c r="A123" s="170" t="s">
        <v>353</v>
      </c>
      <c r="B123" s="20">
        <f>E123+F123+G123+H123</f>
        <v>0.5</v>
      </c>
      <c r="C123" s="18">
        <f aca="true" t="shared" si="36" ref="C123:H123">C125</f>
        <v>0.155</v>
      </c>
      <c r="D123" s="18">
        <f t="shared" si="36"/>
        <v>0.155</v>
      </c>
      <c r="E123" s="18">
        <f t="shared" si="36"/>
        <v>0.125</v>
      </c>
      <c r="F123" s="18">
        <f t="shared" si="36"/>
        <v>0.125</v>
      </c>
      <c r="G123" s="18">
        <f t="shared" si="36"/>
        <v>0.125</v>
      </c>
      <c r="H123" s="18">
        <f t="shared" si="36"/>
        <v>0.125</v>
      </c>
      <c r="I123" s="383"/>
      <c r="J123" s="371"/>
    </row>
    <row r="124" spans="1:10" ht="16.5" customHeight="1">
      <c r="A124" s="168" t="s">
        <v>181</v>
      </c>
      <c r="B124" s="20">
        <f>D124+E124+F124+G124</f>
        <v>0</v>
      </c>
      <c r="C124" s="15"/>
      <c r="D124" s="15"/>
      <c r="E124" s="15"/>
      <c r="F124" s="15"/>
      <c r="G124" s="45"/>
      <c r="H124" s="15"/>
      <c r="I124" s="383"/>
      <c r="J124" s="371"/>
    </row>
    <row r="125" spans="1:10" ht="16.5" customHeight="1">
      <c r="A125" s="170" t="s">
        <v>183</v>
      </c>
      <c r="B125" s="20">
        <f>E125+F125+G125+H125</f>
        <v>0.5</v>
      </c>
      <c r="C125" s="18">
        <v>0.155</v>
      </c>
      <c r="D125" s="18">
        <v>0.155</v>
      </c>
      <c r="E125" s="18">
        <v>0.125</v>
      </c>
      <c r="F125" s="18">
        <v>0.125</v>
      </c>
      <c r="G125" s="18">
        <v>0.125</v>
      </c>
      <c r="H125" s="18">
        <v>0.125</v>
      </c>
      <c r="I125" s="383"/>
      <c r="J125" s="371"/>
    </row>
    <row r="126" spans="1:10" ht="15.75">
      <c r="A126" s="171" t="s">
        <v>354</v>
      </c>
      <c r="B126" s="20">
        <f aca="true" t="shared" si="37" ref="B126:H126">B128+B129</f>
        <v>4.3549999999999995</v>
      </c>
      <c r="C126" s="18">
        <f t="shared" si="37"/>
        <v>0.07</v>
      </c>
      <c r="D126" s="18">
        <f t="shared" si="37"/>
        <v>0.07</v>
      </c>
      <c r="E126" s="18">
        <f t="shared" si="37"/>
        <v>0.8700000000000001</v>
      </c>
      <c r="F126" s="18">
        <f t="shared" si="37"/>
        <v>1.025</v>
      </c>
      <c r="G126" s="18">
        <f t="shared" si="37"/>
        <v>1.23</v>
      </c>
      <c r="H126" s="18">
        <f t="shared" si="37"/>
        <v>1.23</v>
      </c>
      <c r="I126" s="378"/>
      <c r="J126" s="371"/>
    </row>
    <row r="127" spans="1:10" ht="16.5" customHeight="1">
      <c r="A127" s="168" t="s">
        <v>181</v>
      </c>
      <c r="B127" s="20"/>
      <c r="C127" s="53"/>
      <c r="D127" s="53"/>
      <c r="E127" s="53"/>
      <c r="F127" s="53"/>
      <c r="G127" s="53"/>
      <c r="H127" s="15"/>
      <c r="I127" s="378"/>
      <c r="J127" s="371"/>
    </row>
    <row r="128" spans="1:10" ht="15.75">
      <c r="A128" s="170" t="s">
        <v>183</v>
      </c>
      <c r="B128" s="20">
        <f>E128+F128+G128+H128</f>
        <v>0.30500000000000005</v>
      </c>
      <c r="C128" s="24">
        <v>0.07</v>
      </c>
      <c r="D128" s="15">
        <v>0.07</v>
      </c>
      <c r="E128" s="15">
        <v>0.07</v>
      </c>
      <c r="F128" s="15">
        <v>0.075</v>
      </c>
      <c r="G128" s="15">
        <v>0.08</v>
      </c>
      <c r="H128" s="15">
        <v>0.08</v>
      </c>
      <c r="I128" s="378"/>
      <c r="J128" s="371"/>
    </row>
    <row r="129" spans="1:10" ht="15.75">
      <c r="A129" s="170" t="s">
        <v>190</v>
      </c>
      <c r="B129" s="20">
        <f>E129+F129+G129+H129</f>
        <v>4.05</v>
      </c>
      <c r="C129" s="24">
        <v>0</v>
      </c>
      <c r="D129" s="15">
        <v>0</v>
      </c>
      <c r="E129" s="15">
        <v>0.8</v>
      </c>
      <c r="F129" s="15">
        <v>0.95</v>
      </c>
      <c r="G129" s="15">
        <v>1.15</v>
      </c>
      <c r="H129" s="15">
        <v>1.15</v>
      </c>
      <c r="I129" s="378"/>
      <c r="J129" s="371"/>
    </row>
    <row r="130" spans="1:10" ht="38.25" customHeight="1">
      <c r="A130" s="171" t="s">
        <v>356</v>
      </c>
      <c r="B130" s="20">
        <f>B132+B133</f>
        <v>1.62</v>
      </c>
      <c r="C130" s="35"/>
      <c r="D130" s="15"/>
      <c r="E130" s="15">
        <v>0.8</v>
      </c>
      <c r="F130" s="15">
        <v>0.95</v>
      </c>
      <c r="G130" s="15">
        <v>1.15</v>
      </c>
      <c r="H130" s="24">
        <f>H132+H133</f>
        <v>1.02</v>
      </c>
      <c r="I130" s="375" t="s">
        <v>199</v>
      </c>
      <c r="J130" s="377" t="s">
        <v>199</v>
      </c>
    </row>
    <row r="131" spans="1:10" ht="16.5" customHeight="1">
      <c r="A131" s="168" t="s">
        <v>181</v>
      </c>
      <c r="B131" s="20"/>
      <c r="C131" s="35"/>
      <c r="D131" s="35"/>
      <c r="E131" s="35"/>
      <c r="F131" s="35"/>
      <c r="G131" s="35"/>
      <c r="H131" s="24"/>
      <c r="I131" s="375"/>
      <c r="J131" s="377"/>
    </row>
    <row r="132" spans="1:10" ht="16.5" customHeight="1">
      <c r="A132" s="170" t="s">
        <v>183</v>
      </c>
      <c r="B132" s="20">
        <f>E132+F132+G132+H132</f>
        <v>0.4</v>
      </c>
      <c r="C132" s="24">
        <v>0.1</v>
      </c>
      <c r="D132" s="24">
        <v>0.1</v>
      </c>
      <c r="E132" s="24">
        <v>0.1</v>
      </c>
      <c r="F132" s="24">
        <v>0.1</v>
      </c>
      <c r="G132" s="24">
        <v>0.1</v>
      </c>
      <c r="H132" s="24">
        <v>0.1</v>
      </c>
      <c r="I132" s="375"/>
      <c r="J132" s="377"/>
    </row>
    <row r="133" spans="1:10" ht="16.5" customHeight="1">
      <c r="A133" s="170" t="s">
        <v>190</v>
      </c>
      <c r="B133" s="20">
        <f>E132+F132+G132+H133</f>
        <v>1.2200000000000002</v>
      </c>
      <c r="C133"/>
      <c r="D133"/>
      <c r="E133" s="18">
        <v>0.635</v>
      </c>
      <c r="F133" s="18">
        <v>0.8</v>
      </c>
      <c r="G133" s="18">
        <v>0.92</v>
      </c>
      <c r="H133" s="24">
        <v>0.92</v>
      </c>
      <c r="I133" s="375"/>
      <c r="J133" s="377"/>
    </row>
    <row r="134" spans="1:10" ht="16.5" customHeight="1">
      <c r="A134" s="171" t="s">
        <v>358</v>
      </c>
      <c r="B134" s="23">
        <f aca="true" t="shared" si="38" ref="B134:H134">B136+B137</f>
        <v>3.7</v>
      </c>
      <c r="C134" s="24">
        <f t="shared" si="38"/>
        <v>0</v>
      </c>
      <c r="D134" s="24">
        <f t="shared" si="38"/>
        <v>0</v>
      </c>
      <c r="E134" s="24">
        <f t="shared" si="38"/>
        <v>0.7</v>
      </c>
      <c r="F134" s="24">
        <f t="shared" si="38"/>
        <v>0.9</v>
      </c>
      <c r="G134" s="24">
        <f t="shared" si="38"/>
        <v>1.05</v>
      </c>
      <c r="H134" s="24">
        <f t="shared" si="38"/>
        <v>1.05</v>
      </c>
      <c r="I134" s="375"/>
      <c r="J134" s="371"/>
    </row>
    <row r="135" spans="1:10" ht="16.5" customHeight="1">
      <c r="A135" s="168" t="s">
        <v>181</v>
      </c>
      <c r="B135" s="20"/>
      <c r="C135" s="15"/>
      <c r="D135" s="15"/>
      <c r="E135" s="15"/>
      <c r="F135" s="15"/>
      <c r="G135" s="15"/>
      <c r="H135" s="15"/>
      <c r="I135" s="375"/>
      <c r="J135" s="371"/>
    </row>
    <row r="136" spans="1:10" ht="16.5" customHeight="1">
      <c r="A136" s="170" t="s">
        <v>183</v>
      </c>
      <c r="B136" s="20">
        <f>E136+F136+G136+H136</f>
        <v>0</v>
      </c>
      <c r="C136" s="15"/>
      <c r="D136" s="15"/>
      <c r="E136" s="15"/>
      <c r="F136" s="15"/>
      <c r="G136" s="15"/>
      <c r="H136" s="15"/>
      <c r="I136" s="375"/>
      <c r="J136" s="371"/>
    </row>
    <row r="137" spans="1:10" ht="16.5" customHeight="1">
      <c r="A137" s="170" t="s">
        <v>190</v>
      </c>
      <c r="B137" s="23">
        <f>E137+F137+G137+H137</f>
        <v>3.7</v>
      </c>
      <c r="C137" s="15">
        <v>0</v>
      </c>
      <c r="D137" s="15">
        <v>0</v>
      </c>
      <c r="E137" s="47">
        <v>0.7</v>
      </c>
      <c r="F137" s="47">
        <v>0.9</v>
      </c>
      <c r="G137" s="47">
        <v>1.05</v>
      </c>
      <c r="H137" s="15">
        <v>1.05</v>
      </c>
      <c r="I137" s="375"/>
      <c r="J137" s="371"/>
    </row>
    <row r="138" spans="1:10" ht="16.5" customHeight="1">
      <c r="A138" s="188" t="s">
        <v>200</v>
      </c>
      <c r="B138" s="20">
        <f aca="true" t="shared" si="39" ref="B138:H138">B140+B141</f>
        <v>2.1</v>
      </c>
      <c r="C138" s="22">
        <f t="shared" si="39"/>
        <v>0</v>
      </c>
      <c r="D138" s="22">
        <f t="shared" si="39"/>
        <v>0</v>
      </c>
      <c r="E138" s="22">
        <f t="shared" si="39"/>
        <v>0.4</v>
      </c>
      <c r="F138" s="22">
        <f t="shared" si="39"/>
        <v>0.5</v>
      </c>
      <c r="G138" s="22">
        <f t="shared" si="39"/>
        <v>0.6</v>
      </c>
      <c r="H138" s="22">
        <f t="shared" si="39"/>
        <v>0.6</v>
      </c>
      <c r="I138" s="375"/>
      <c r="J138" s="371"/>
    </row>
    <row r="139" spans="1:10" ht="16.5" customHeight="1">
      <c r="A139" s="168" t="s">
        <v>181</v>
      </c>
      <c r="B139" s="20"/>
      <c r="C139" s="15"/>
      <c r="D139" s="15"/>
      <c r="E139" s="15"/>
      <c r="F139" s="15"/>
      <c r="G139" s="15"/>
      <c r="H139" s="15"/>
      <c r="I139" s="375"/>
      <c r="J139" s="371"/>
    </row>
    <row r="140" spans="1:10" ht="16.5" customHeight="1">
      <c r="A140" s="170" t="s">
        <v>183</v>
      </c>
      <c r="B140" s="20">
        <f>E140+F140+G140+H140</f>
        <v>0</v>
      </c>
      <c r="C140" s="28"/>
      <c r="D140" s="28"/>
      <c r="E140" s="28"/>
      <c r="F140" s="28"/>
      <c r="G140" s="28"/>
      <c r="H140" s="15"/>
      <c r="I140" s="375"/>
      <c r="J140" s="371"/>
    </row>
    <row r="141" spans="1:10" ht="16.5" customHeight="1">
      <c r="A141" s="170" t="s">
        <v>190</v>
      </c>
      <c r="B141" s="20">
        <f>E141+F141+G141+H141</f>
        <v>2.1</v>
      </c>
      <c r="C141" s="47">
        <v>0</v>
      </c>
      <c r="D141" s="189">
        <v>0</v>
      </c>
      <c r="E141" s="47">
        <v>0.4</v>
      </c>
      <c r="F141" s="47">
        <v>0.5</v>
      </c>
      <c r="G141" s="47">
        <v>0.6</v>
      </c>
      <c r="H141" s="15">
        <v>0.6</v>
      </c>
      <c r="I141" s="375"/>
      <c r="J141" s="371"/>
    </row>
    <row r="142" spans="1:10" ht="33" customHeight="1">
      <c r="A142" s="188" t="s">
        <v>201</v>
      </c>
      <c r="B142" s="23">
        <f aca="true" t="shared" si="40" ref="B142:H142">B144+B145</f>
        <v>0.85</v>
      </c>
      <c r="C142" s="15">
        <f t="shared" si="40"/>
        <v>0.148</v>
      </c>
      <c r="D142" s="15">
        <f t="shared" si="40"/>
        <v>0.148</v>
      </c>
      <c r="E142" s="15">
        <f t="shared" si="40"/>
        <v>0.15</v>
      </c>
      <c r="F142" s="15">
        <f t="shared" si="40"/>
        <v>0.2</v>
      </c>
      <c r="G142" s="15">
        <f t="shared" si="40"/>
        <v>0.25</v>
      </c>
      <c r="H142" s="15">
        <f t="shared" si="40"/>
        <v>0.25</v>
      </c>
      <c r="I142" s="375" t="s">
        <v>202</v>
      </c>
      <c r="J142" s="371"/>
    </row>
    <row r="143" spans="1:10" ht="16.5" customHeight="1">
      <c r="A143" s="168" t="s">
        <v>181</v>
      </c>
      <c r="B143" s="20"/>
      <c r="C143" s="15"/>
      <c r="D143" s="15"/>
      <c r="E143" s="15"/>
      <c r="F143" s="15"/>
      <c r="G143" s="15"/>
      <c r="H143" s="15"/>
      <c r="I143" s="375"/>
      <c r="J143" s="371"/>
    </row>
    <row r="144" spans="1:10" ht="16.5" customHeight="1">
      <c r="A144" s="170" t="s">
        <v>183</v>
      </c>
      <c r="B144" s="20">
        <f>E144+F144+G144+H144</f>
        <v>0</v>
      </c>
      <c r="C144" s="32"/>
      <c r="D144" s="32"/>
      <c r="E144" s="32"/>
      <c r="F144" s="32"/>
      <c r="G144" s="32"/>
      <c r="H144" s="15"/>
      <c r="I144" s="375"/>
      <c r="J144" s="371"/>
    </row>
    <row r="145" spans="1:10" ht="16.5" customHeight="1">
      <c r="A145" s="170" t="s">
        <v>190</v>
      </c>
      <c r="B145" s="23">
        <f>E145+F145+G145+H145</f>
        <v>0.85</v>
      </c>
      <c r="C145" s="47">
        <v>0.148</v>
      </c>
      <c r="D145" s="51">
        <v>0.148</v>
      </c>
      <c r="E145" s="47">
        <v>0.15</v>
      </c>
      <c r="F145" s="47">
        <v>0.2</v>
      </c>
      <c r="G145" s="47">
        <v>0.25</v>
      </c>
      <c r="H145" s="24">
        <v>0.25</v>
      </c>
      <c r="I145" s="375"/>
      <c r="J145" s="371"/>
    </row>
    <row r="146" spans="1:10" ht="21.75" customHeight="1">
      <c r="A146" s="182" t="s">
        <v>360</v>
      </c>
      <c r="B146" s="183">
        <f aca="true" t="shared" si="41" ref="B146:H146">B148</f>
        <v>19.04</v>
      </c>
      <c r="C146" s="190">
        <f t="shared" si="41"/>
        <v>3.2878000000000003</v>
      </c>
      <c r="D146" s="190">
        <f t="shared" si="41"/>
        <v>3.459</v>
      </c>
      <c r="E146" s="190">
        <f t="shared" si="41"/>
        <v>4.76</v>
      </c>
      <c r="F146" s="190">
        <f t="shared" si="41"/>
        <v>4.76</v>
      </c>
      <c r="G146" s="190">
        <f t="shared" si="41"/>
        <v>4.76</v>
      </c>
      <c r="H146" s="190">
        <f t="shared" si="41"/>
        <v>4.76</v>
      </c>
      <c r="I146" s="185"/>
      <c r="J146" s="191"/>
    </row>
    <row r="147" spans="1:10" ht="16.5" customHeight="1">
      <c r="A147" s="168" t="s">
        <v>181</v>
      </c>
      <c r="B147" s="20"/>
      <c r="C147" s="15"/>
      <c r="D147" s="15"/>
      <c r="E147" s="15"/>
      <c r="F147" s="15"/>
      <c r="G147" s="15"/>
      <c r="H147" s="15"/>
      <c r="I147" s="386"/>
      <c r="J147" s="371"/>
    </row>
    <row r="148" spans="1:10" ht="16.5" customHeight="1">
      <c r="A148" s="170" t="s">
        <v>183</v>
      </c>
      <c r="B148" s="23">
        <f aca="true" t="shared" si="42" ref="B148:H148">B151+B154+B157+B160+B163+B166+B169+B172+B175+B178+B181+B184</f>
        <v>19.04</v>
      </c>
      <c r="C148" s="23">
        <f t="shared" si="42"/>
        <v>3.2878000000000003</v>
      </c>
      <c r="D148" s="23">
        <f t="shared" si="42"/>
        <v>3.459</v>
      </c>
      <c r="E148" s="23">
        <f t="shared" si="42"/>
        <v>4.76</v>
      </c>
      <c r="F148" s="23">
        <f t="shared" si="42"/>
        <v>4.76</v>
      </c>
      <c r="G148" s="23">
        <f t="shared" si="42"/>
        <v>4.76</v>
      </c>
      <c r="H148" s="23">
        <f t="shared" si="42"/>
        <v>4.76</v>
      </c>
      <c r="I148" s="386"/>
      <c r="J148" s="371"/>
    </row>
    <row r="149" spans="1:10" ht="129.75" customHeight="1">
      <c r="A149" s="188" t="s">
        <v>203</v>
      </c>
      <c r="B149" s="23">
        <f aca="true" t="shared" si="43" ref="B149:H149">B151</f>
        <v>2.2</v>
      </c>
      <c r="C149" s="15">
        <f t="shared" si="43"/>
        <v>0.5690000000000001</v>
      </c>
      <c r="D149" s="15">
        <f t="shared" si="43"/>
        <v>0.5690000000000001</v>
      </c>
      <c r="E149" s="15">
        <f t="shared" si="43"/>
        <v>0.55</v>
      </c>
      <c r="F149" s="15">
        <f t="shared" si="43"/>
        <v>0.55</v>
      </c>
      <c r="G149" s="15">
        <f t="shared" si="43"/>
        <v>0.55</v>
      </c>
      <c r="H149" s="192">
        <f t="shared" si="43"/>
        <v>0.55</v>
      </c>
      <c r="I149" s="375" t="s">
        <v>204</v>
      </c>
      <c r="J149" s="371"/>
    </row>
    <row r="150" spans="1:10" ht="16.5" customHeight="1">
      <c r="A150" s="168" t="s">
        <v>181</v>
      </c>
      <c r="B150" s="23"/>
      <c r="C150" s="15"/>
      <c r="D150" s="15"/>
      <c r="E150" s="15"/>
      <c r="F150" s="14"/>
      <c r="G150" s="14"/>
      <c r="H150" s="192"/>
      <c r="I150" s="375"/>
      <c r="J150" s="371"/>
    </row>
    <row r="151" spans="1:10" ht="16.5" customHeight="1">
      <c r="A151" s="170" t="s">
        <v>183</v>
      </c>
      <c r="B151" s="23">
        <f>E151+F151+G151+H151</f>
        <v>2.2</v>
      </c>
      <c r="C151" s="15">
        <v>0.5690000000000001</v>
      </c>
      <c r="D151" s="15">
        <v>0.5690000000000001</v>
      </c>
      <c r="E151" s="15">
        <v>0.55</v>
      </c>
      <c r="F151" s="15">
        <v>0.55</v>
      </c>
      <c r="G151" s="15">
        <v>0.55</v>
      </c>
      <c r="H151" s="192">
        <v>0.55</v>
      </c>
      <c r="I151" s="375"/>
      <c r="J151" s="371"/>
    </row>
    <row r="152" spans="1:10" ht="48.75" customHeight="1">
      <c r="A152" s="188" t="s">
        <v>205</v>
      </c>
      <c r="B152" s="23">
        <f aca="true" t="shared" si="44" ref="B152:H152">B154</f>
        <v>0.6</v>
      </c>
      <c r="C152" s="47">
        <f t="shared" si="44"/>
        <v>0.136</v>
      </c>
      <c r="D152" s="47">
        <f t="shared" si="44"/>
        <v>0.15</v>
      </c>
      <c r="E152" s="47">
        <f t="shared" si="44"/>
        <v>0.15</v>
      </c>
      <c r="F152" s="47">
        <f t="shared" si="44"/>
        <v>0.15</v>
      </c>
      <c r="G152" s="47">
        <f t="shared" si="44"/>
        <v>0.15</v>
      </c>
      <c r="H152" s="47">
        <f t="shared" si="44"/>
        <v>0.15</v>
      </c>
      <c r="I152" s="375" t="s">
        <v>206</v>
      </c>
      <c r="J152" s="371"/>
    </row>
    <row r="153" spans="1:10" ht="16.5" customHeight="1">
      <c r="A153" s="168" t="s">
        <v>181</v>
      </c>
      <c r="B153" s="20"/>
      <c r="C153" s="32"/>
      <c r="D153" s="32"/>
      <c r="E153" s="32"/>
      <c r="F153" s="32"/>
      <c r="G153" s="32"/>
      <c r="H153" s="51"/>
      <c r="I153" s="375"/>
      <c r="J153" s="371"/>
    </row>
    <row r="154" spans="1:10" ht="16.5" customHeight="1">
      <c r="A154" s="170" t="s">
        <v>183</v>
      </c>
      <c r="B154" s="23">
        <f>E154+F154+G154+H154</f>
        <v>0.6</v>
      </c>
      <c r="C154" s="15">
        <v>0.136</v>
      </c>
      <c r="D154" s="15">
        <v>0.15</v>
      </c>
      <c r="E154" s="15">
        <v>0.15</v>
      </c>
      <c r="F154" s="15">
        <v>0.15</v>
      </c>
      <c r="G154" s="15">
        <v>0.15</v>
      </c>
      <c r="H154" s="192">
        <v>0.15</v>
      </c>
      <c r="I154" s="375"/>
      <c r="J154" s="371"/>
    </row>
    <row r="155" spans="1:10" ht="34.5" customHeight="1">
      <c r="A155" s="188" t="s">
        <v>207</v>
      </c>
      <c r="B155" s="23">
        <f aca="true" t="shared" si="45" ref="B155:H155">B157</f>
        <v>6.4</v>
      </c>
      <c r="C155" s="47">
        <f t="shared" si="45"/>
        <v>0.467</v>
      </c>
      <c r="D155" s="47">
        <f t="shared" si="45"/>
        <v>0.6</v>
      </c>
      <c r="E155" s="47">
        <f t="shared" si="45"/>
        <v>1.6</v>
      </c>
      <c r="F155" s="47">
        <f t="shared" si="45"/>
        <v>1.6</v>
      </c>
      <c r="G155" s="47">
        <f t="shared" si="45"/>
        <v>1.6</v>
      </c>
      <c r="H155" s="5">
        <f t="shared" si="45"/>
        <v>1.6</v>
      </c>
      <c r="I155" s="375"/>
      <c r="J155" s="371"/>
    </row>
    <row r="156" spans="1:10" ht="16.5" customHeight="1">
      <c r="A156" s="168" t="s">
        <v>181</v>
      </c>
      <c r="B156" s="20"/>
      <c r="C156" s="51"/>
      <c r="D156" s="51"/>
      <c r="E156" s="51"/>
      <c r="F156" s="51"/>
      <c r="G156" s="51"/>
      <c r="H156" s="51"/>
      <c r="I156" s="375"/>
      <c r="J156" s="371"/>
    </row>
    <row r="157" spans="1:10" ht="16.5" customHeight="1">
      <c r="A157" s="170" t="s">
        <v>183</v>
      </c>
      <c r="B157" s="23">
        <f>E157+F157+G157+H157</f>
        <v>6.4</v>
      </c>
      <c r="C157" s="51">
        <v>0.467</v>
      </c>
      <c r="D157" s="189">
        <v>0.6</v>
      </c>
      <c r="E157" s="189">
        <v>1.6</v>
      </c>
      <c r="F157" s="189">
        <v>1.6</v>
      </c>
      <c r="G157" s="189">
        <v>1.6</v>
      </c>
      <c r="H157" s="192">
        <v>1.6</v>
      </c>
      <c r="I157" s="375"/>
      <c r="J157" s="371"/>
    </row>
    <row r="158" spans="1:10" ht="54" customHeight="1">
      <c r="A158" s="188" t="s">
        <v>208</v>
      </c>
      <c r="B158" s="23">
        <f aca="true" t="shared" si="46" ref="B158:H158">B160</f>
        <v>0.84</v>
      </c>
      <c r="C158" s="192">
        <f t="shared" si="46"/>
        <v>0.2</v>
      </c>
      <c r="D158" s="192">
        <f t="shared" si="46"/>
        <v>0.21</v>
      </c>
      <c r="E158" s="192">
        <f t="shared" si="46"/>
        <v>0.21</v>
      </c>
      <c r="F158" s="192">
        <f t="shared" si="46"/>
        <v>0.21</v>
      </c>
      <c r="G158" s="192">
        <f t="shared" si="46"/>
        <v>0.21</v>
      </c>
      <c r="H158" s="192">
        <f t="shared" si="46"/>
        <v>0.21</v>
      </c>
      <c r="I158" s="375" t="s">
        <v>209</v>
      </c>
      <c r="J158" s="371"/>
    </row>
    <row r="159" spans="1:10" ht="16.5" customHeight="1">
      <c r="A159" s="168" t="s">
        <v>181</v>
      </c>
      <c r="B159" s="20"/>
      <c r="C159" s="192"/>
      <c r="D159" s="192"/>
      <c r="E159" s="192"/>
      <c r="F159" s="192"/>
      <c r="G159" s="192"/>
      <c r="H159" s="47"/>
      <c r="I159" s="375"/>
      <c r="J159" s="371"/>
    </row>
    <row r="160" spans="1:10" ht="16.5" customHeight="1">
      <c r="A160" s="170" t="s">
        <v>183</v>
      </c>
      <c r="B160" s="23">
        <f>E160+F160+G160+H160</f>
        <v>0.84</v>
      </c>
      <c r="C160" s="192">
        <v>0.2</v>
      </c>
      <c r="D160" s="192">
        <v>0.21</v>
      </c>
      <c r="E160" s="192">
        <v>0.21</v>
      </c>
      <c r="F160" s="192">
        <v>0.21</v>
      </c>
      <c r="G160" s="192">
        <v>0.21</v>
      </c>
      <c r="H160" s="47">
        <v>0.21</v>
      </c>
      <c r="I160" s="375"/>
      <c r="J160" s="371"/>
    </row>
    <row r="161" spans="1:10" ht="78.75">
      <c r="A161" s="188" t="s">
        <v>210</v>
      </c>
      <c r="B161" s="23">
        <f aca="true" t="shared" si="47" ref="B161:H161">B163</f>
        <v>0.4</v>
      </c>
      <c r="C161" s="189">
        <f t="shared" si="47"/>
        <v>0.1</v>
      </c>
      <c r="D161" s="189">
        <f t="shared" si="47"/>
        <v>0.1</v>
      </c>
      <c r="E161" s="189">
        <f t="shared" si="47"/>
        <v>0.1</v>
      </c>
      <c r="F161" s="189">
        <f t="shared" si="47"/>
        <v>0.1</v>
      </c>
      <c r="G161" s="189">
        <f t="shared" si="47"/>
        <v>0.1</v>
      </c>
      <c r="H161" s="192">
        <f t="shared" si="47"/>
        <v>0.1</v>
      </c>
      <c r="I161" s="375" t="s">
        <v>211</v>
      </c>
      <c r="J161" s="371"/>
    </row>
    <row r="162" spans="1:10" ht="16.5" customHeight="1">
      <c r="A162" s="168" t="s">
        <v>181</v>
      </c>
      <c r="B162" s="20"/>
      <c r="C162" s="51"/>
      <c r="D162" s="51"/>
      <c r="E162" s="51"/>
      <c r="F162" s="51"/>
      <c r="G162" s="51"/>
      <c r="H162" s="192"/>
      <c r="I162" s="375"/>
      <c r="J162" s="371"/>
    </row>
    <row r="163" spans="1:10" ht="16.5" customHeight="1">
      <c r="A163" s="170" t="s">
        <v>183</v>
      </c>
      <c r="B163" s="23">
        <f>E163+F163+G163+H163</f>
        <v>0.4</v>
      </c>
      <c r="C163" s="192">
        <v>0.1</v>
      </c>
      <c r="D163" s="192">
        <v>0.1</v>
      </c>
      <c r="E163" s="192">
        <v>0.1</v>
      </c>
      <c r="F163" s="192">
        <v>0.1</v>
      </c>
      <c r="G163" s="192">
        <v>0.1</v>
      </c>
      <c r="H163" s="192">
        <v>0.1</v>
      </c>
      <c r="I163" s="375"/>
      <c r="J163" s="371"/>
    </row>
    <row r="164" spans="1:10" ht="98.25" customHeight="1">
      <c r="A164" s="188" t="s">
        <v>212</v>
      </c>
      <c r="B164" s="23">
        <f aca="true" t="shared" si="48" ref="B164:H164">B166</f>
        <v>1</v>
      </c>
      <c r="C164" s="192">
        <f t="shared" si="48"/>
        <v>0.25</v>
      </c>
      <c r="D164" s="192">
        <f t="shared" si="48"/>
        <v>0.25</v>
      </c>
      <c r="E164" s="192">
        <f t="shared" si="48"/>
        <v>0.25</v>
      </c>
      <c r="F164" s="192">
        <f t="shared" si="48"/>
        <v>0.25</v>
      </c>
      <c r="G164" s="192">
        <f t="shared" si="48"/>
        <v>0.25</v>
      </c>
      <c r="H164" s="192">
        <f t="shared" si="48"/>
        <v>0.25</v>
      </c>
      <c r="I164" s="375" t="s">
        <v>213</v>
      </c>
      <c r="J164" s="371"/>
    </row>
    <row r="165" spans="1:10" ht="16.5" customHeight="1">
      <c r="A165" s="168" t="s">
        <v>181</v>
      </c>
      <c r="B165" s="20"/>
      <c r="C165" s="192"/>
      <c r="D165" s="192"/>
      <c r="E165" s="192"/>
      <c r="F165" s="192"/>
      <c r="G165" s="192"/>
      <c r="H165" s="192"/>
      <c r="I165" s="375"/>
      <c r="J165" s="371"/>
    </row>
    <row r="166" spans="1:10" ht="16.5" customHeight="1">
      <c r="A166" s="170" t="s">
        <v>183</v>
      </c>
      <c r="B166" s="23">
        <f>E166+F166+G166+H166</f>
        <v>1</v>
      </c>
      <c r="C166" s="192">
        <v>0.25</v>
      </c>
      <c r="D166" s="192">
        <v>0.25</v>
      </c>
      <c r="E166" s="192">
        <v>0.25</v>
      </c>
      <c r="F166" s="192">
        <v>0.25</v>
      </c>
      <c r="G166" s="192">
        <v>0.25</v>
      </c>
      <c r="H166" s="192">
        <v>0.25</v>
      </c>
      <c r="I166" s="375"/>
      <c r="J166" s="371"/>
    </row>
    <row r="167" spans="1:10" ht="48.75" customHeight="1">
      <c r="A167" s="188" t="s">
        <v>214</v>
      </c>
      <c r="B167" s="23">
        <f aca="true" t="shared" si="49" ref="B167:H167">B169</f>
        <v>0.16</v>
      </c>
      <c r="C167" s="192">
        <f t="shared" si="49"/>
        <v>0.04</v>
      </c>
      <c r="D167" s="192">
        <f t="shared" si="49"/>
        <v>0.04</v>
      </c>
      <c r="E167" s="192">
        <f t="shared" si="49"/>
        <v>0.04</v>
      </c>
      <c r="F167" s="192">
        <f t="shared" si="49"/>
        <v>0.04</v>
      </c>
      <c r="G167" s="192">
        <f t="shared" si="49"/>
        <v>0.04</v>
      </c>
      <c r="H167" s="192">
        <f t="shared" si="49"/>
        <v>0.04</v>
      </c>
      <c r="I167" s="375" t="s">
        <v>215</v>
      </c>
      <c r="J167" s="371"/>
    </row>
    <row r="168" spans="1:10" ht="16.5" customHeight="1">
      <c r="A168" s="168" t="s">
        <v>181</v>
      </c>
      <c r="B168" s="23"/>
      <c r="C168" s="51"/>
      <c r="D168" s="47"/>
      <c r="E168" s="47"/>
      <c r="F168" s="47"/>
      <c r="G168" s="47"/>
      <c r="H168" s="47"/>
      <c r="I168" s="375"/>
      <c r="J168" s="371"/>
    </row>
    <row r="169" spans="1:10" ht="16.5" customHeight="1">
      <c r="A169" s="170" t="s">
        <v>183</v>
      </c>
      <c r="B169" s="23">
        <f>E169+F169+G169+H169</f>
        <v>0.16</v>
      </c>
      <c r="C169" s="51">
        <v>0.04</v>
      </c>
      <c r="D169" s="47">
        <v>0.04</v>
      </c>
      <c r="E169" s="47">
        <v>0.04</v>
      </c>
      <c r="F169" s="47">
        <v>0.04</v>
      </c>
      <c r="G169" s="47">
        <v>0.04</v>
      </c>
      <c r="H169" s="47">
        <v>0.04</v>
      </c>
      <c r="I169" s="375"/>
      <c r="J169" s="371"/>
    </row>
    <row r="170" spans="1:10" ht="81" customHeight="1">
      <c r="A170" s="188" t="s">
        <v>216</v>
      </c>
      <c r="B170" s="23">
        <f aca="true" t="shared" si="50" ref="B170:H170">B172</f>
        <v>1.88</v>
      </c>
      <c r="C170" s="51">
        <f t="shared" si="50"/>
        <v>0.298</v>
      </c>
      <c r="D170" s="192">
        <f t="shared" si="50"/>
        <v>0.3</v>
      </c>
      <c r="E170" s="192">
        <f t="shared" si="50"/>
        <v>0.47</v>
      </c>
      <c r="F170" s="192">
        <f t="shared" si="50"/>
        <v>0.47</v>
      </c>
      <c r="G170" s="192">
        <f t="shared" si="50"/>
        <v>0.47</v>
      </c>
      <c r="H170" s="192">
        <f t="shared" si="50"/>
        <v>0.47</v>
      </c>
      <c r="I170" s="375" t="s">
        <v>217</v>
      </c>
      <c r="J170" s="371"/>
    </row>
    <row r="171" spans="1:10" ht="16.5" customHeight="1">
      <c r="A171" s="168" t="s">
        <v>181</v>
      </c>
      <c r="B171" s="17"/>
      <c r="C171" s="51"/>
      <c r="D171" s="192"/>
      <c r="E171" s="192"/>
      <c r="F171" s="192"/>
      <c r="G171" s="192"/>
      <c r="H171" s="192"/>
      <c r="I171" s="375"/>
      <c r="J171" s="371"/>
    </row>
    <row r="172" spans="1:10" ht="16.5" customHeight="1">
      <c r="A172" s="170" t="s">
        <v>183</v>
      </c>
      <c r="B172" s="23">
        <f>E172+F172+G172+H172</f>
        <v>1.88</v>
      </c>
      <c r="C172" s="51">
        <v>0.298</v>
      </c>
      <c r="D172" s="192">
        <v>0.3</v>
      </c>
      <c r="E172" s="192">
        <v>0.47</v>
      </c>
      <c r="F172" s="192">
        <v>0.47</v>
      </c>
      <c r="G172" s="192">
        <v>0.47</v>
      </c>
      <c r="H172" s="192">
        <v>0.47</v>
      </c>
      <c r="I172" s="375"/>
      <c r="J172" s="371"/>
    </row>
    <row r="173" spans="1:10" ht="64.5" customHeight="1">
      <c r="A173" s="188" t="s">
        <v>218</v>
      </c>
      <c r="B173" s="23">
        <f aca="true" t="shared" si="51" ref="B173:H173">B175</f>
        <v>3.8</v>
      </c>
      <c r="C173" s="51">
        <f t="shared" si="51"/>
        <v>1.013</v>
      </c>
      <c r="D173" s="51">
        <f t="shared" si="51"/>
        <v>1.01</v>
      </c>
      <c r="E173" s="51">
        <f t="shared" si="51"/>
        <v>0.95</v>
      </c>
      <c r="F173" s="51">
        <f t="shared" si="51"/>
        <v>0.95</v>
      </c>
      <c r="G173" s="51">
        <f t="shared" si="51"/>
        <v>0.95</v>
      </c>
      <c r="H173" s="51">
        <f t="shared" si="51"/>
        <v>0.95</v>
      </c>
      <c r="I173" s="378" t="s">
        <v>219</v>
      </c>
      <c r="J173" s="371"/>
    </row>
    <row r="174" spans="1:10" ht="16.5" customHeight="1">
      <c r="A174" s="168" t="s">
        <v>181</v>
      </c>
      <c r="B174" s="23"/>
      <c r="C174" s="51"/>
      <c r="D174" s="47"/>
      <c r="E174" s="47"/>
      <c r="F174" s="47"/>
      <c r="G174" s="47"/>
      <c r="H174" s="47"/>
      <c r="I174" s="378"/>
      <c r="J174" s="371"/>
    </row>
    <row r="175" spans="1:10" ht="16.5" customHeight="1">
      <c r="A175" s="170" t="s">
        <v>183</v>
      </c>
      <c r="B175" s="23">
        <f>E175+F175+G175+H175</f>
        <v>3.8</v>
      </c>
      <c r="C175" s="51">
        <v>1.013</v>
      </c>
      <c r="D175" s="47">
        <v>1.01</v>
      </c>
      <c r="E175" s="47">
        <v>0.95</v>
      </c>
      <c r="F175" s="47">
        <v>0.95</v>
      </c>
      <c r="G175" s="47">
        <v>0.95</v>
      </c>
      <c r="H175" s="47">
        <v>0.95</v>
      </c>
      <c r="I175" s="378"/>
      <c r="J175" s="371"/>
    </row>
    <row r="176" spans="1:10" ht="110.25">
      <c r="A176" s="188" t="s">
        <v>220</v>
      </c>
      <c r="B176" s="23">
        <f aca="true" t="shared" si="52" ref="B176:H176">B178</f>
        <v>0.2</v>
      </c>
      <c r="C176" s="51">
        <f t="shared" si="52"/>
        <v>0.0148</v>
      </c>
      <c r="D176" s="51">
        <f t="shared" si="52"/>
        <v>0.03</v>
      </c>
      <c r="E176" s="51">
        <f t="shared" si="52"/>
        <v>0.05</v>
      </c>
      <c r="F176" s="51">
        <f t="shared" si="52"/>
        <v>0.05</v>
      </c>
      <c r="G176" s="51">
        <f t="shared" si="52"/>
        <v>0.05</v>
      </c>
      <c r="H176" s="51">
        <f t="shared" si="52"/>
        <v>0.05</v>
      </c>
      <c r="I176" s="375" t="s">
        <v>221</v>
      </c>
      <c r="J176" s="371"/>
    </row>
    <row r="177" spans="1:10" ht="16.5" customHeight="1">
      <c r="A177" s="168" t="s">
        <v>181</v>
      </c>
      <c r="B177" s="23"/>
      <c r="C177" s="52"/>
      <c r="D177" s="47"/>
      <c r="E177" s="47"/>
      <c r="F177" s="47"/>
      <c r="G177" s="47"/>
      <c r="H177" s="192"/>
      <c r="I177" s="375"/>
      <c r="J177" s="371"/>
    </row>
    <row r="178" spans="1:10" ht="16.5" customHeight="1">
      <c r="A178" s="170" t="s">
        <v>183</v>
      </c>
      <c r="B178" s="23">
        <f>E178+F178+G178+H178</f>
        <v>0.2</v>
      </c>
      <c r="C178" s="51">
        <v>0.0148</v>
      </c>
      <c r="D178" s="47">
        <v>0.03</v>
      </c>
      <c r="E178" s="47">
        <v>0.05</v>
      </c>
      <c r="F178" s="47">
        <v>0.05</v>
      </c>
      <c r="G178" s="47">
        <v>0.05</v>
      </c>
      <c r="H178" s="192">
        <v>0.05</v>
      </c>
      <c r="I178" s="375"/>
      <c r="J178" s="371"/>
    </row>
    <row r="179" spans="1:10" ht="94.5">
      <c r="A179" s="188" t="s">
        <v>222</v>
      </c>
      <c r="B179" s="23">
        <f aca="true" t="shared" si="53" ref="B179:H179">B181</f>
        <v>1.16</v>
      </c>
      <c r="C179" s="47">
        <f t="shared" si="53"/>
        <v>0.1</v>
      </c>
      <c r="D179" s="47">
        <f t="shared" si="53"/>
        <v>0.1</v>
      </c>
      <c r="E179" s="47">
        <f t="shared" si="53"/>
        <v>0.29</v>
      </c>
      <c r="F179" s="47">
        <f t="shared" si="53"/>
        <v>0.29</v>
      </c>
      <c r="G179" s="47">
        <f t="shared" si="53"/>
        <v>0.29</v>
      </c>
      <c r="H179" s="47">
        <f t="shared" si="53"/>
        <v>0.29</v>
      </c>
      <c r="I179" s="375"/>
      <c r="J179" s="371"/>
    </row>
    <row r="180" spans="1:10" ht="16.5" customHeight="1">
      <c r="A180" s="168" t="s">
        <v>181</v>
      </c>
      <c r="B180" s="23"/>
      <c r="C180" s="47"/>
      <c r="D180" s="51"/>
      <c r="E180" s="47"/>
      <c r="F180" s="47"/>
      <c r="G180" s="47"/>
      <c r="H180" s="192"/>
      <c r="I180" s="375"/>
      <c r="J180" s="371"/>
    </row>
    <row r="181" spans="1:10" ht="16.5" customHeight="1">
      <c r="A181" s="170" t="s">
        <v>183</v>
      </c>
      <c r="B181" s="23">
        <f>E181+F181+G181+H181</f>
        <v>1.16</v>
      </c>
      <c r="C181" s="47">
        <v>0.1</v>
      </c>
      <c r="D181" s="51">
        <v>0.1</v>
      </c>
      <c r="E181" s="47">
        <v>0.29</v>
      </c>
      <c r="F181" s="47">
        <v>0.29</v>
      </c>
      <c r="G181" s="47">
        <v>0.29</v>
      </c>
      <c r="H181" s="192">
        <v>0.29</v>
      </c>
      <c r="I181" s="375"/>
      <c r="J181" s="371"/>
    </row>
    <row r="182" spans="1:10" ht="87.75" customHeight="1">
      <c r="A182" s="188" t="s">
        <v>223</v>
      </c>
      <c r="B182" s="23">
        <f aca="true" t="shared" si="54" ref="B182:H182">B184</f>
        <v>0.4</v>
      </c>
      <c r="C182" s="47">
        <f t="shared" si="54"/>
        <v>0.1</v>
      </c>
      <c r="D182" s="47">
        <f t="shared" si="54"/>
        <v>0.1</v>
      </c>
      <c r="E182" s="47">
        <f t="shared" si="54"/>
        <v>0.1</v>
      </c>
      <c r="F182" s="47">
        <f t="shared" si="54"/>
        <v>0.1</v>
      </c>
      <c r="G182" s="47">
        <f t="shared" si="54"/>
        <v>0.1</v>
      </c>
      <c r="H182" s="47">
        <f t="shared" si="54"/>
        <v>0.1</v>
      </c>
      <c r="I182" s="375" t="s">
        <v>224</v>
      </c>
      <c r="J182" s="371"/>
    </row>
    <row r="183" spans="1:10" ht="16.5" customHeight="1">
      <c r="A183" s="168" t="s">
        <v>181</v>
      </c>
      <c r="B183" s="23"/>
      <c r="C183" s="47"/>
      <c r="D183" s="51"/>
      <c r="E183" s="47"/>
      <c r="F183" s="47"/>
      <c r="G183" s="47"/>
      <c r="H183" s="192"/>
      <c r="I183" s="375"/>
      <c r="J183" s="371"/>
    </row>
    <row r="184" spans="1:10" ht="16.5" customHeight="1">
      <c r="A184" s="170" t="s">
        <v>183</v>
      </c>
      <c r="B184" s="23">
        <f>E184+F184+G184+H184</f>
        <v>0.4</v>
      </c>
      <c r="C184" s="5">
        <v>0.1</v>
      </c>
      <c r="D184" s="5">
        <v>0.1</v>
      </c>
      <c r="E184" s="5">
        <v>0.1</v>
      </c>
      <c r="F184" s="5">
        <v>0.1</v>
      </c>
      <c r="G184" s="5">
        <v>0.1</v>
      </c>
      <c r="H184" s="189">
        <v>0.1</v>
      </c>
      <c r="I184" s="375"/>
      <c r="J184" s="371"/>
    </row>
    <row r="185" spans="1:10" ht="31.5" customHeight="1">
      <c r="A185" s="182" t="s">
        <v>7</v>
      </c>
      <c r="B185" s="193">
        <f aca="true" t="shared" si="55" ref="B185:H185">B187+B188</f>
        <v>123.488</v>
      </c>
      <c r="C185" s="194">
        <f t="shared" si="55"/>
        <v>2.655</v>
      </c>
      <c r="D185" s="194">
        <f t="shared" si="55"/>
        <v>2.456</v>
      </c>
      <c r="E185" s="194">
        <f t="shared" si="55"/>
        <v>41.95000000000001</v>
      </c>
      <c r="F185" s="194">
        <f t="shared" si="55"/>
        <v>30.310000000000002</v>
      </c>
      <c r="G185" s="194">
        <f t="shared" si="55"/>
        <v>25.610000000000003</v>
      </c>
      <c r="H185" s="194">
        <f t="shared" si="55"/>
        <v>25.618000000000002</v>
      </c>
      <c r="I185" s="185"/>
      <c r="J185" s="169"/>
    </row>
    <row r="186" spans="1:10" ht="16.5" customHeight="1">
      <c r="A186" s="168" t="s">
        <v>181</v>
      </c>
      <c r="B186" s="17"/>
      <c r="C186" s="47"/>
      <c r="D186" s="51"/>
      <c r="E186" s="47"/>
      <c r="F186" s="47"/>
      <c r="G186" s="47"/>
      <c r="H186" s="18"/>
      <c r="I186" s="386"/>
      <c r="J186" s="371"/>
    </row>
    <row r="187" spans="1:10" ht="16.5" customHeight="1">
      <c r="A187" s="170" t="s">
        <v>183</v>
      </c>
      <c r="B187" s="17">
        <f>E187+F187+G187+H187</f>
        <v>12.308</v>
      </c>
      <c r="C187" s="47">
        <f aca="true" t="shared" si="56" ref="C187:H188">C191+C195+C199+C203+C207+C211</f>
        <v>2.655</v>
      </c>
      <c r="D187" s="47">
        <f t="shared" si="56"/>
        <v>2.456</v>
      </c>
      <c r="E187" s="47">
        <f t="shared" si="56"/>
        <v>2.7</v>
      </c>
      <c r="F187" s="47">
        <f t="shared" si="56"/>
        <v>3</v>
      </c>
      <c r="G187" s="47">
        <f t="shared" si="56"/>
        <v>3.3</v>
      </c>
      <c r="H187" s="47">
        <f t="shared" si="56"/>
        <v>3.308</v>
      </c>
      <c r="I187" s="386"/>
      <c r="J187" s="371"/>
    </row>
    <row r="188" spans="1:10" ht="16.5" customHeight="1">
      <c r="A188" s="170" t="s">
        <v>190</v>
      </c>
      <c r="B188" s="23">
        <f>E188+F188+G188+H188</f>
        <v>111.18</v>
      </c>
      <c r="C188" s="5">
        <f t="shared" si="56"/>
        <v>0</v>
      </c>
      <c r="D188" s="5">
        <f t="shared" si="56"/>
        <v>0</v>
      </c>
      <c r="E188" s="5">
        <f t="shared" si="56"/>
        <v>39.25000000000001</v>
      </c>
      <c r="F188" s="5">
        <f t="shared" si="56"/>
        <v>27.310000000000002</v>
      </c>
      <c r="G188" s="5">
        <f t="shared" si="56"/>
        <v>22.310000000000002</v>
      </c>
      <c r="H188" s="5">
        <f t="shared" si="56"/>
        <v>22.310000000000002</v>
      </c>
      <c r="I188" s="386"/>
      <c r="J188" s="371"/>
    </row>
    <row r="189" spans="1:10" ht="29.25" customHeight="1">
      <c r="A189" s="177" t="s">
        <v>534</v>
      </c>
      <c r="B189" s="23">
        <f aca="true" t="shared" si="57" ref="B189:H189">B191+B192</f>
        <v>19.925</v>
      </c>
      <c r="C189" s="47">
        <f t="shared" si="57"/>
        <v>0.626</v>
      </c>
      <c r="D189" s="47">
        <f t="shared" si="57"/>
        <v>0.551</v>
      </c>
      <c r="E189" s="47">
        <f t="shared" si="57"/>
        <v>12.641</v>
      </c>
      <c r="F189" s="47">
        <f t="shared" si="57"/>
        <v>2.328</v>
      </c>
      <c r="G189" s="47">
        <f t="shared" si="57"/>
        <v>2.4779999999999998</v>
      </c>
      <c r="H189" s="47">
        <f t="shared" si="57"/>
        <v>2.4779999999999998</v>
      </c>
      <c r="I189" s="341" t="s">
        <v>225</v>
      </c>
      <c r="J189" s="385" t="s">
        <v>225</v>
      </c>
    </row>
    <row r="190" spans="1:10" ht="16.5" customHeight="1">
      <c r="A190" s="195" t="s">
        <v>181</v>
      </c>
      <c r="B190" s="23"/>
      <c r="C190" s="47"/>
      <c r="D190" s="51"/>
      <c r="E190" s="47"/>
      <c r="F190" s="47"/>
      <c r="G190" s="47"/>
      <c r="H190" s="24"/>
      <c r="I190" s="341"/>
      <c r="J190" s="385"/>
    </row>
    <row r="191" spans="1:10" ht="16.5" customHeight="1">
      <c r="A191" s="170" t="s">
        <v>183</v>
      </c>
      <c r="B191" s="23">
        <f>E191+F191+G191+H191</f>
        <v>3.425</v>
      </c>
      <c r="C191" s="28">
        <v>0.626</v>
      </c>
      <c r="D191" s="28">
        <v>0.551</v>
      </c>
      <c r="E191" s="28">
        <v>0.641</v>
      </c>
      <c r="F191" s="28">
        <v>0.828</v>
      </c>
      <c r="G191" s="28">
        <v>0.978</v>
      </c>
      <c r="H191" s="28">
        <v>0.978</v>
      </c>
      <c r="I191" s="341"/>
      <c r="J191" s="385"/>
    </row>
    <row r="192" spans="1:10" ht="15.75">
      <c r="A192" s="170" t="s">
        <v>190</v>
      </c>
      <c r="B192" s="23">
        <f>E192+F192+G192+H192</f>
        <v>16.5</v>
      </c>
      <c r="C192" s="28"/>
      <c r="D192" s="28"/>
      <c r="E192" s="25">
        <v>12</v>
      </c>
      <c r="F192" s="25">
        <v>1.5</v>
      </c>
      <c r="G192" s="25">
        <v>1.5</v>
      </c>
      <c r="H192" s="25">
        <v>1.5</v>
      </c>
      <c r="I192" s="341"/>
      <c r="J192" s="385"/>
    </row>
    <row r="193" spans="1:10" ht="31.5">
      <c r="A193" s="177" t="s">
        <v>226</v>
      </c>
      <c r="B193" s="20">
        <f aca="true" t="shared" si="58" ref="B193:H193">B195+B196</f>
        <v>25.258</v>
      </c>
      <c r="C193" s="28">
        <f t="shared" si="58"/>
        <v>1.145</v>
      </c>
      <c r="D193" s="28">
        <f t="shared" si="58"/>
        <v>0.955</v>
      </c>
      <c r="E193" s="28">
        <f t="shared" si="58"/>
        <v>5.773999999999999</v>
      </c>
      <c r="F193" s="28">
        <f t="shared" si="58"/>
        <v>6.3919999999999995</v>
      </c>
      <c r="G193" s="28">
        <f t="shared" si="58"/>
        <v>6.542</v>
      </c>
      <c r="H193" s="28">
        <f t="shared" si="58"/>
        <v>6.55</v>
      </c>
      <c r="I193" s="341" t="s">
        <v>227</v>
      </c>
      <c r="J193" s="385" t="s">
        <v>227</v>
      </c>
    </row>
    <row r="194" spans="1:10" ht="16.5" customHeight="1">
      <c r="A194" s="168" t="s">
        <v>181</v>
      </c>
      <c r="B194" s="20"/>
      <c r="C194" s="15"/>
      <c r="D194" s="15"/>
      <c r="E194" s="15"/>
      <c r="F194" s="14"/>
      <c r="G194" s="14"/>
      <c r="H194" s="14"/>
      <c r="I194" s="341"/>
      <c r="J194" s="385"/>
    </row>
    <row r="195" spans="1:10" ht="16.5" customHeight="1">
      <c r="A195" s="170" t="s">
        <v>183</v>
      </c>
      <c r="B195" s="20">
        <f>E195+F195+G195+H195</f>
        <v>6.3580000000000005</v>
      </c>
      <c r="C195" s="28">
        <v>1.145</v>
      </c>
      <c r="D195" s="28">
        <v>0.955</v>
      </c>
      <c r="E195" s="28">
        <v>1.424</v>
      </c>
      <c r="F195" s="28">
        <v>1.542</v>
      </c>
      <c r="G195" s="28">
        <v>1.692</v>
      </c>
      <c r="H195" s="25">
        <v>1.7</v>
      </c>
      <c r="I195" s="341"/>
      <c r="J195" s="385"/>
    </row>
    <row r="196" spans="1:10" ht="39.75" customHeight="1">
      <c r="A196" s="170" t="s">
        <v>190</v>
      </c>
      <c r="B196" s="20">
        <f>E196+F196+G196+H196</f>
        <v>18.9</v>
      </c>
      <c r="C196" s="33"/>
      <c r="D196" s="33"/>
      <c r="E196" s="25">
        <v>4.35</v>
      </c>
      <c r="F196" s="25">
        <v>4.85</v>
      </c>
      <c r="G196" s="25">
        <v>4.85</v>
      </c>
      <c r="H196" s="25">
        <v>4.85</v>
      </c>
      <c r="I196" s="341"/>
      <c r="J196" s="385"/>
    </row>
    <row r="197" spans="1:10" ht="31.5">
      <c r="A197" s="188" t="s">
        <v>228</v>
      </c>
      <c r="B197" s="20">
        <f aca="true" t="shared" si="59" ref="B197:H197">B199+B200</f>
        <v>20.255</v>
      </c>
      <c r="C197" s="25">
        <f t="shared" si="59"/>
        <v>0.51</v>
      </c>
      <c r="D197" s="25">
        <f t="shared" si="59"/>
        <v>0.64</v>
      </c>
      <c r="E197" s="25">
        <f t="shared" si="59"/>
        <v>5.015</v>
      </c>
      <c r="F197" s="25">
        <f t="shared" si="59"/>
        <v>5.08</v>
      </c>
      <c r="G197" s="25">
        <f t="shared" si="59"/>
        <v>5.08</v>
      </c>
      <c r="H197" s="25">
        <f t="shared" si="59"/>
        <v>5.08</v>
      </c>
      <c r="I197" s="341" t="s">
        <v>229</v>
      </c>
      <c r="J197" s="385" t="s">
        <v>230</v>
      </c>
    </row>
    <row r="198" spans="1:10" ht="16.5" customHeight="1">
      <c r="A198" s="168" t="s">
        <v>181</v>
      </c>
      <c r="B198" s="17"/>
      <c r="C198" s="28"/>
      <c r="D198" s="28"/>
      <c r="E198" s="28"/>
      <c r="F198" s="28"/>
      <c r="G198" s="28"/>
      <c r="H198" s="28"/>
      <c r="I198" s="341"/>
      <c r="J198" s="385"/>
    </row>
    <row r="199" spans="1:10" ht="16.5" customHeight="1">
      <c r="A199" s="170" t="s">
        <v>183</v>
      </c>
      <c r="B199" s="17">
        <f>E199+F199+G199+H199</f>
        <v>1.6749999999999998</v>
      </c>
      <c r="C199" s="28">
        <v>0.51</v>
      </c>
      <c r="D199" s="28">
        <v>0.64</v>
      </c>
      <c r="E199" s="28">
        <v>0.415</v>
      </c>
      <c r="F199" s="28">
        <v>0.42</v>
      </c>
      <c r="G199" s="28">
        <v>0.42</v>
      </c>
      <c r="H199" s="28">
        <v>0.42</v>
      </c>
      <c r="I199" s="341"/>
      <c r="J199" s="385"/>
    </row>
    <row r="200" spans="1:10" ht="16.5" customHeight="1">
      <c r="A200" s="170" t="s">
        <v>190</v>
      </c>
      <c r="B200" s="17">
        <f>E200+F200+G200+H200</f>
        <v>18.58</v>
      </c>
      <c r="C200" s="28"/>
      <c r="D200" s="28"/>
      <c r="E200" s="25">
        <v>4.6</v>
      </c>
      <c r="F200" s="25">
        <v>4.66</v>
      </c>
      <c r="G200" s="25">
        <v>4.66</v>
      </c>
      <c r="H200" s="25">
        <v>4.66</v>
      </c>
      <c r="I200" s="341"/>
      <c r="J200" s="385"/>
    </row>
    <row r="201" spans="1:10" ht="31.5">
      <c r="A201" s="188" t="s">
        <v>231</v>
      </c>
      <c r="B201" s="23">
        <f aca="true" t="shared" si="60" ref="B201:H201">B203+B204</f>
        <v>48.77</v>
      </c>
      <c r="C201" s="25">
        <f t="shared" si="60"/>
        <v>0.374</v>
      </c>
      <c r="D201" s="25">
        <f t="shared" si="60"/>
        <v>0.31</v>
      </c>
      <c r="E201" s="25">
        <f t="shared" si="60"/>
        <v>16.2</v>
      </c>
      <c r="F201" s="25">
        <f t="shared" si="60"/>
        <v>14.190000000000001</v>
      </c>
      <c r="G201" s="25">
        <f t="shared" si="60"/>
        <v>9.190000000000001</v>
      </c>
      <c r="H201" s="25">
        <f t="shared" si="60"/>
        <v>9.190000000000001</v>
      </c>
      <c r="I201" s="341" t="s">
        <v>225</v>
      </c>
      <c r="J201" s="385" t="s">
        <v>225</v>
      </c>
    </row>
    <row r="202" spans="1:10" ht="16.5" customHeight="1">
      <c r="A202" s="168" t="s">
        <v>181</v>
      </c>
      <c r="B202" s="17"/>
      <c r="C202" s="28"/>
      <c r="D202" s="28"/>
      <c r="E202" s="28"/>
      <c r="F202" s="28"/>
      <c r="G202" s="28"/>
      <c r="H202" s="28"/>
      <c r="I202" s="341"/>
      <c r="J202" s="385"/>
    </row>
    <row r="203" spans="1:10" ht="16.5" customHeight="1">
      <c r="A203" s="170" t="s">
        <v>183</v>
      </c>
      <c r="B203" s="23">
        <f>E203+F203+G203+H203</f>
        <v>0.85</v>
      </c>
      <c r="C203" s="28">
        <v>0.374</v>
      </c>
      <c r="D203" s="25">
        <v>0.31</v>
      </c>
      <c r="E203" s="25">
        <v>0.22</v>
      </c>
      <c r="F203" s="25">
        <v>0.21</v>
      </c>
      <c r="G203" s="25">
        <v>0.21</v>
      </c>
      <c r="H203" s="25">
        <v>0.21</v>
      </c>
      <c r="I203" s="341"/>
      <c r="J203" s="385"/>
    </row>
    <row r="204" spans="1:10" ht="16.5" customHeight="1">
      <c r="A204" s="170" t="s">
        <v>190</v>
      </c>
      <c r="B204" s="17">
        <f>E204+F204+G204+H204</f>
        <v>47.92</v>
      </c>
      <c r="C204" s="28"/>
      <c r="D204" s="28"/>
      <c r="E204" s="25">
        <v>15.98</v>
      </c>
      <c r="F204" s="25">
        <v>13.98</v>
      </c>
      <c r="G204" s="25">
        <v>8.98</v>
      </c>
      <c r="H204" s="25">
        <v>8.98</v>
      </c>
      <c r="I204" s="341"/>
      <c r="J204" s="385"/>
    </row>
    <row r="205" spans="1:10" ht="47.25">
      <c r="A205" s="188" t="s">
        <v>232</v>
      </c>
      <c r="B205" s="23">
        <f aca="true" t="shared" si="61" ref="B205:H205">B207+B208</f>
        <v>1.4</v>
      </c>
      <c r="C205" s="25">
        <f t="shared" si="61"/>
        <v>0</v>
      </c>
      <c r="D205" s="25">
        <f t="shared" si="61"/>
        <v>0</v>
      </c>
      <c r="E205" s="25">
        <f t="shared" si="61"/>
        <v>0.35</v>
      </c>
      <c r="F205" s="25">
        <f t="shared" si="61"/>
        <v>0.35</v>
      </c>
      <c r="G205" s="25">
        <f t="shared" si="61"/>
        <v>0.35</v>
      </c>
      <c r="H205" s="25">
        <f t="shared" si="61"/>
        <v>0.35</v>
      </c>
      <c r="I205" s="384"/>
      <c r="J205" s="371"/>
    </row>
    <row r="206" spans="1:10" ht="16.5" customHeight="1">
      <c r="A206" s="168" t="s">
        <v>181</v>
      </c>
      <c r="B206" s="23"/>
      <c r="C206" s="28"/>
      <c r="D206" s="28"/>
      <c r="E206" s="25"/>
      <c r="F206" s="25"/>
      <c r="G206" s="25"/>
      <c r="H206" s="25"/>
      <c r="I206" s="384"/>
      <c r="J206" s="371"/>
    </row>
    <row r="207" spans="1:10" ht="16.5" customHeight="1">
      <c r="A207" s="170" t="s">
        <v>183</v>
      </c>
      <c r="B207" s="23">
        <f>E207+F207+G207+H207</f>
        <v>0</v>
      </c>
      <c r="C207" s="28"/>
      <c r="D207" s="28"/>
      <c r="E207" s="25"/>
      <c r="F207" s="25"/>
      <c r="G207" s="25"/>
      <c r="H207" s="25"/>
      <c r="I207" s="384"/>
      <c r="J207" s="371"/>
    </row>
    <row r="208" spans="1:10" ht="16.5" customHeight="1">
      <c r="A208" s="170" t="s">
        <v>190</v>
      </c>
      <c r="B208" s="23">
        <f>E208+F208+G208+H208</f>
        <v>1.4</v>
      </c>
      <c r="C208" s="22">
        <v>0</v>
      </c>
      <c r="D208" s="22">
        <v>0</v>
      </c>
      <c r="E208" s="25">
        <v>0.35</v>
      </c>
      <c r="F208" s="25">
        <v>0.35</v>
      </c>
      <c r="G208" s="25">
        <v>0.35</v>
      </c>
      <c r="H208" s="25">
        <v>0.35</v>
      </c>
      <c r="I208" s="384"/>
      <c r="J208" s="371"/>
    </row>
    <row r="209" spans="1:10" ht="58.5" customHeight="1">
      <c r="A209" s="188" t="s">
        <v>233</v>
      </c>
      <c r="B209" s="23">
        <f aca="true" t="shared" si="62" ref="B209:G209">B211+B212</f>
        <v>7.88</v>
      </c>
      <c r="C209" s="25">
        <f t="shared" si="62"/>
        <v>0</v>
      </c>
      <c r="D209" s="25">
        <f t="shared" si="62"/>
        <v>0</v>
      </c>
      <c r="E209" s="25">
        <f t="shared" si="62"/>
        <v>1.97</v>
      </c>
      <c r="F209" s="25">
        <f t="shared" si="62"/>
        <v>1.97</v>
      </c>
      <c r="G209" s="25">
        <f t="shared" si="62"/>
        <v>1.97</v>
      </c>
      <c r="H209" s="25">
        <f>H212</f>
        <v>1.97</v>
      </c>
      <c r="I209" s="341" t="s">
        <v>234</v>
      </c>
      <c r="J209" s="385" t="s">
        <v>234</v>
      </c>
    </row>
    <row r="210" spans="1:10" ht="16.5" customHeight="1">
      <c r="A210" s="168" t="s">
        <v>181</v>
      </c>
      <c r="B210" s="23"/>
      <c r="C210" s="28"/>
      <c r="D210" s="28"/>
      <c r="E210" s="25"/>
      <c r="F210" s="25"/>
      <c r="G210" s="25"/>
      <c r="H210" s="25"/>
      <c r="I210" s="341"/>
      <c r="J210" s="385"/>
    </row>
    <row r="211" spans="1:10" ht="16.5" customHeight="1">
      <c r="A211" s="170" t="s">
        <v>183</v>
      </c>
      <c r="B211" s="23">
        <f>E211+F211+G211+H211</f>
        <v>0</v>
      </c>
      <c r="C211" s="28"/>
      <c r="D211" s="28"/>
      <c r="E211" s="25"/>
      <c r="F211" s="25"/>
      <c r="G211" s="25"/>
      <c r="H211" s="25"/>
      <c r="I211" s="341"/>
      <c r="J211" s="385"/>
    </row>
    <row r="212" spans="1:10" ht="16.5" customHeight="1">
      <c r="A212" s="170" t="s">
        <v>190</v>
      </c>
      <c r="B212" s="23">
        <f>E212+F212+G212+H212</f>
        <v>7.88</v>
      </c>
      <c r="C212" s="22">
        <v>0</v>
      </c>
      <c r="D212" s="22">
        <v>0</v>
      </c>
      <c r="E212" s="25">
        <v>1.97</v>
      </c>
      <c r="F212" s="25">
        <v>1.97</v>
      </c>
      <c r="G212" s="25">
        <v>1.97</v>
      </c>
      <c r="H212" s="25">
        <v>1.97</v>
      </c>
      <c r="I212" s="341"/>
      <c r="J212" s="385"/>
    </row>
    <row r="213" spans="1:10" ht="29.25" customHeight="1">
      <c r="A213" s="182" t="s">
        <v>16</v>
      </c>
      <c r="B213" s="193">
        <f aca="true" t="shared" si="63" ref="B213:H213">B215+B216+B217+B218+B219</f>
        <v>1122.9457</v>
      </c>
      <c r="C213" s="193">
        <f t="shared" si="63"/>
        <v>255.45471000000003</v>
      </c>
      <c r="D213" s="193">
        <f t="shared" si="63"/>
        <v>239.45852000000002</v>
      </c>
      <c r="E213" s="193">
        <f t="shared" si="63"/>
        <v>243.64749999999998</v>
      </c>
      <c r="F213" s="193">
        <f t="shared" si="63"/>
        <v>286.16610000000003</v>
      </c>
      <c r="G213" s="193">
        <f t="shared" si="63"/>
        <v>296.5661</v>
      </c>
      <c r="H213" s="193">
        <f t="shared" si="63"/>
        <v>296.56600000000003</v>
      </c>
      <c r="I213" s="185"/>
      <c r="J213" s="191"/>
    </row>
    <row r="214" spans="1:10" ht="16.5" customHeight="1">
      <c r="A214" s="168" t="s">
        <v>181</v>
      </c>
      <c r="B214" s="180"/>
      <c r="C214" s="15"/>
      <c r="D214" s="15"/>
      <c r="E214" s="15"/>
      <c r="F214" s="15"/>
      <c r="G214" s="15"/>
      <c r="H214" s="15"/>
      <c r="I214" s="378"/>
      <c r="J214" s="371"/>
    </row>
    <row r="215" spans="1:10" ht="16.5" customHeight="1">
      <c r="A215" s="170" t="s">
        <v>400</v>
      </c>
      <c r="B215" s="17">
        <f aca="true" t="shared" si="64" ref="B215:B220">E215+F215+G215+H215</f>
        <v>127.18</v>
      </c>
      <c r="C215" s="28">
        <f aca="true" t="shared" si="65" ref="C215:H216">C222</f>
        <v>36.16143</v>
      </c>
      <c r="D215" s="28">
        <f t="shared" si="65"/>
        <v>30.060709999999997</v>
      </c>
      <c r="E215" s="28">
        <f t="shared" si="65"/>
        <v>31.57</v>
      </c>
      <c r="F215" s="28">
        <f t="shared" si="65"/>
        <v>31.67</v>
      </c>
      <c r="G215" s="28">
        <f t="shared" si="65"/>
        <v>31.970000000000002</v>
      </c>
      <c r="H215" s="28">
        <f t="shared" si="65"/>
        <v>31.970000000000002</v>
      </c>
      <c r="I215" s="378"/>
      <c r="J215" s="371"/>
    </row>
    <row r="216" spans="1:10" ht="16.5" customHeight="1">
      <c r="A216" s="170" t="s">
        <v>182</v>
      </c>
      <c r="B216" s="17">
        <f t="shared" si="64"/>
        <v>181.216</v>
      </c>
      <c r="C216" s="28">
        <f t="shared" si="65"/>
        <v>58.19097</v>
      </c>
      <c r="D216" s="28">
        <f t="shared" si="65"/>
        <v>48.2955</v>
      </c>
      <c r="E216" s="28">
        <f t="shared" si="65"/>
        <v>44.939</v>
      </c>
      <c r="F216" s="28">
        <f t="shared" si="65"/>
        <v>45.359</v>
      </c>
      <c r="G216" s="28">
        <f t="shared" si="65"/>
        <v>45.458999999999996</v>
      </c>
      <c r="H216" s="28">
        <f t="shared" si="65"/>
        <v>45.458999999999996</v>
      </c>
      <c r="I216" s="378"/>
      <c r="J216" s="371"/>
    </row>
    <row r="217" spans="1:10" ht="16.5" customHeight="1">
      <c r="A217" s="170" t="s">
        <v>183</v>
      </c>
      <c r="B217" s="17">
        <f t="shared" si="64"/>
        <v>24.8497</v>
      </c>
      <c r="C217" s="28">
        <f aca="true" t="shared" si="66" ref="C217:H217">C224+C321+C324</f>
        <v>7.33531</v>
      </c>
      <c r="D217" s="28">
        <f t="shared" si="66"/>
        <v>7.33531</v>
      </c>
      <c r="E217" s="28">
        <f t="shared" si="66"/>
        <v>6.4385</v>
      </c>
      <c r="F217" s="28">
        <f t="shared" si="66"/>
        <v>6.137099999999999</v>
      </c>
      <c r="G217" s="28">
        <f t="shared" si="66"/>
        <v>6.137099999999999</v>
      </c>
      <c r="H217" s="28">
        <f t="shared" si="66"/>
        <v>6.137</v>
      </c>
      <c r="I217" s="378"/>
      <c r="J217" s="371"/>
    </row>
    <row r="218" spans="1:10" ht="21" customHeight="1">
      <c r="A218" s="170" t="s">
        <v>184</v>
      </c>
      <c r="B218" s="17">
        <f t="shared" si="64"/>
        <v>631.7</v>
      </c>
      <c r="C218" s="28">
        <f aca="true" t="shared" si="67" ref="C218:H218">C225+C318</f>
        <v>119.467</v>
      </c>
      <c r="D218" s="28">
        <f t="shared" si="67"/>
        <v>119.467</v>
      </c>
      <c r="E218" s="28">
        <f t="shared" si="67"/>
        <v>157.7</v>
      </c>
      <c r="F218" s="28">
        <f t="shared" si="67"/>
        <v>158</v>
      </c>
      <c r="G218" s="28">
        <f t="shared" si="67"/>
        <v>158</v>
      </c>
      <c r="H218" s="28">
        <f t="shared" si="67"/>
        <v>158</v>
      </c>
      <c r="I218" s="378"/>
      <c r="J218" s="371"/>
    </row>
    <row r="219" spans="1:10" ht="21" customHeight="1">
      <c r="A219" s="170" t="s">
        <v>190</v>
      </c>
      <c r="B219" s="17">
        <f t="shared" si="64"/>
        <v>158</v>
      </c>
      <c r="C219" s="22">
        <f aca="true" t="shared" si="68" ref="C219:H219">C226</f>
        <v>34.3</v>
      </c>
      <c r="D219" s="22">
        <f t="shared" si="68"/>
        <v>34.3</v>
      </c>
      <c r="E219" s="22">
        <f t="shared" si="68"/>
        <v>3</v>
      </c>
      <c r="F219" s="22">
        <f t="shared" si="68"/>
        <v>45</v>
      </c>
      <c r="G219" s="22">
        <f t="shared" si="68"/>
        <v>55</v>
      </c>
      <c r="H219" s="22">
        <f t="shared" si="68"/>
        <v>55</v>
      </c>
      <c r="I219" s="378"/>
      <c r="J219" s="371"/>
    </row>
    <row r="220" spans="1:10" ht="47.25">
      <c r="A220" s="171" t="s">
        <v>18</v>
      </c>
      <c r="B220" s="17">
        <f t="shared" si="64"/>
        <v>1039.8456999999999</v>
      </c>
      <c r="C220" s="196">
        <f aca="true" t="shared" si="69" ref="C220:H220">C222+C223+C224+C225+C226</f>
        <v>237.93771000000004</v>
      </c>
      <c r="D220" s="196">
        <f t="shared" si="69"/>
        <v>221.94152000000003</v>
      </c>
      <c r="E220" s="196">
        <f t="shared" si="69"/>
        <v>223.0975</v>
      </c>
      <c r="F220" s="196">
        <f t="shared" si="69"/>
        <v>265.3161</v>
      </c>
      <c r="G220" s="196">
        <f t="shared" si="69"/>
        <v>275.7161</v>
      </c>
      <c r="H220" s="196">
        <f t="shared" si="69"/>
        <v>275.716</v>
      </c>
      <c r="I220" s="378"/>
      <c r="J220" s="371"/>
    </row>
    <row r="221" spans="1:10" ht="16.5" customHeight="1">
      <c r="A221" s="168" t="s">
        <v>181</v>
      </c>
      <c r="B221" s="17"/>
      <c r="C221" s="15"/>
      <c r="D221" s="15"/>
      <c r="E221" s="15"/>
      <c r="F221" s="15"/>
      <c r="G221" s="15"/>
      <c r="H221" s="15"/>
      <c r="I221" s="378"/>
      <c r="J221" s="371"/>
    </row>
    <row r="222" spans="1:10" ht="16.5" customHeight="1">
      <c r="A222" s="170" t="s">
        <v>400</v>
      </c>
      <c r="B222" s="17">
        <f aca="true" t="shared" si="70" ref="B222:B227">E222+F222+G222+H222</f>
        <v>127.18</v>
      </c>
      <c r="C222" s="18">
        <f aca="true" t="shared" si="71" ref="C222:H222">C235+C245+C249+C257+C266+C270+C275+C281+C286</f>
        <v>36.16143</v>
      </c>
      <c r="D222" s="18">
        <f t="shared" si="71"/>
        <v>30.060709999999997</v>
      </c>
      <c r="E222" s="18">
        <f t="shared" si="71"/>
        <v>31.57</v>
      </c>
      <c r="F222" s="18">
        <f t="shared" si="71"/>
        <v>31.67</v>
      </c>
      <c r="G222" s="18">
        <f t="shared" si="71"/>
        <v>31.970000000000002</v>
      </c>
      <c r="H222" s="18">
        <f t="shared" si="71"/>
        <v>31.970000000000002</v>
      </c>
      <c r="I222" s="378"/>
      <c r="J222" s="371"/>
    </row>
    <row r="223" spans="1:10" ht="16.5" customHeight="1">
      <c r="A223" s="170" t="s">
        <v>182</v>
      </c>
      <c r="B223" s="17">
        <f t="shared" si="70"/>
        <v>181.216</v>
      </c>
      <c r="C223" s="18">
        <f aca="true" t="shared" si="72" ref="C223:H223">C232+C236+C240+C246+C250+C253+C258+C262+C267+C271+C276+C280+C285+C289+C292+C297+C306+C309+C315</f>
        <v>58.19097</v>
      </c>
      <c r="D223" s="18">
        <f t="shared" si="72"/>
        <v>48.2955</v>
      </c>
      <c r="E223" s="18">
        <f t="shared" si="72"/>
        <v>44.939</v>
      </c>
      <c r="F223" s="18">
        <f t="shared" si="72"/>
        <v>45.359</v>
      </c>
      <c r="G223" s="18">
        <f t="shared" si="72"/>
        <v>45.458999999999996</v>
      </c>
      <c r="H223" s="18">
        <f t="shared" si="72"/>
        <v>45.458999999999996</v>
      </c>
      <c r="I223" s="378"/>
      <c r="J223" s="371"/>
    </row>
    <row r="224" spans="1:10" ht="16.5" customHeight="1">
      <c r="A224" s="170" t="s">
        <v>183</v>
      </c>
      <c r="B224" s="17">
        <f t="shared" si="70"/>
        <v>13.449699999999998</v>
      </c>
      <c r="C224" s="18">
        <f aca="true" t="shared" si="73" ref="C224:H224">C229+C237+C241+C254+C259+C263+C272+C279+C284+C293+C298+C303</f>
        <v>5.21031</v>
      </c>
      <c r="D224" s="18">
        <f t="shared" si="73"/>
        <v>5.21031</v>
      </c>
      <c r="E224" s="18">
        <f t="shared" si="73"/>
        <v>3.5885</v>
      </c>
      <c r="F224" s="18">
        <f t="shared" si="73"/>
        <v>3.2870999999999997</v>
      </c>
      <c r="G224" s="18">
        <f t="shared" si="73"/>
        <v>3.2870999999999997</v>
      </c>
      <c r="H224" s="18">
        <f t="shared" si="73"/>
        <v>3.2869999999999995</v>
      </c>
      <c r="I224" s="378"/>
      <c r="J224" s="371"/>
    </row>
    <row r="225" spans="1:10" ht="16.5" customHeight="1">
      <c r="A225" s="170" t="s">
        <v>184</v>
      </c>
      <c r="B225" s="17">
        <f t="shared" si="70"/>
        <v>560</v>
      </c>
      <c r="C225" s="24">
        <f aca="true" t="shared" si="74" ref="C225:H225">C242+C294+C299</f>
        <v>104.075</v>
      </c>
      <c r="D225" s="24">
        <f t="shared" si="74"/>
        <v>104.075</v>
      </c>
      <c r="E225" s="24">
        <f t="shared" si="74"/>
        <v>140</v>
      </c>
      <c r="F225" s="24">
        <f t="shared" si="74"/>
        <v>140</v>
      </c>
      <c r="G225" s="24">
        <f t="shared" si="74"/>
        <v>140</v>
      </c>
      <c r="H225" s="24">
        <f t="shared" si="74"/>
        <v>140</v>
      </c>
      <c r="I225" s="378"/>
      <c r="J225" s="371"/>
    </row>
    <row r="226" spans="1:10" ht="16.5" customHeight="1">
      <c r="A226" s="170" t="s">
        <v>190</v>
      </c>
      <c r="B226" s="17">
        <f t="shared" si="70"/>
        <v>158</v>
      </c>
      <c r="C226" s="14">
        <f aca="true" t="shared" si="75" ref="C226:H226">C300</f>
        <v>34.3</v>
      </c>
      <c r="D226" s="14">
        <f t="shared" si="75"/>
        <v>34.3</v>
      </c>
      <c r="E226" s="14">
        <f t="shared" si="75"/>
        <v>3</v>
      </c>
      <c r="F226" s="14">
        <f t="shared" si="75"/>
        <v>45</v>
      </c>
      <c r="G226" s="14">
        <f t="shared" si="75"/>
        <v>55</v>
      </c>
      <c r="H226" s="14">
        <f t="shared" si="75"/>
        <v>55</v>
      </c>
      <c r="I226" s="378"/>
      <c r="J226" s="371"/>
    </row>
    <row r="227" spans="1:10" ht="15.75" customHeight="1">
      <c r="A227" s="188" t="s">
        <v>235</v>
      </c>
      <c r="B227" s="17">
        <f t="shared" si="70"/>
        <v>0.04</v>
      </c>
      <c r="C227" s="14">
        <f aca="true" t="shared" si="76" ref="C227:H227">C229</f>
        <v>0</v>
      </c>
      <c r="D227" s="14">
        <f t="shared" si="76"/>
        <v>0</v>
      </c>
      <c r="E227" s="24">
        <f t="shared" si="76"/>
        <v>0.01</v>
      </c>
      <c r="F227" s="24">
        <f t="shared" si="76"/>
        <v>0.01</v>
      </c>
      <c r="G227" s="24">
        <f t="shared" si="76"/>
        <v>0.01</v>
      </c>
      <c r="H227" s="24">
        <f t="shared" si="76"/>
        <v>0.01</v>
      </c>
      <c r="I227" s="375" t="s">
        <v>236</v>
      </c>
      <c r="J227" s="371"/>
    </row>
    <row r="228" spans="1:10" ht="16.5" customHeight="1">
      <c r="A228" s="168" t="s">
        <v>181</v>
      </c>
      <c r="B228" s="17"/>
      <c r="C228" s="18"/>
      <c r="D228" s="18"/>
      <c r="E228" s="18"/>
      <c r="F228" s="14"/>
      <c r="G228" s="14"/>
      <c r="H228" s="14"/>
      <c r="I228" s="375"/>
      <c r="J228" s="371"/>
    </row>
    <row r="229" spans="1:10" ht="16.5" customHeight="1">
      <c r="A229" s="170" t="s">
        <v>183</v>
      </c>
      <c r="B229" s="23">
        <f>E229+F229+G229+H229</f>
        <v>0.04</v>
      </c>
      <c r="C229" s="18"/>
      <c r="D229" s="18"/>
      <c r="E229" s="18">
        <v>0.01</v>
      </c>
      <c r="F229" s="24">
        <v>0.01</v>
      </c>
      <c r="G229" s="24">
        <v>0.01</v>
      </c>
      <c r="H229" s="24">
        <v>0.01</v>
      </c>
      <c r="I229" s="375"/>
      <c r="J229" s="371"/>
    </row>
    <row r="230" spans="1:10" ht="29.25" customHeight="1">
      <c r="A230" s="188" t="s">
        <v>237</v>
      </c>
      <c r="B230" s="23">
        <f>E230+F230+G230+H230</f>
        <v>68</v>
      </c>
      <c r="C230" s="18">
        <f aca="true" t="shared" si="77" ref="C230:H230">C232</f>
        <v>16.67296</v>
      </c>
      <c r="D230" s="18">
        <f t="shared" si="77"/>
        <v>16.67296</v>
      </c>
      <c r="E230" s="18">
        <f t="shared" si="77"/>
        <v>17</v>
      </c>
      <c r="F230" s="18">
        <f t="shared" si="77"/>
        <v>17</v>
      </c>
      <c r="G230" s="18">
        <f t="shared" si="77"/>
        <v>17</v>
      </c>
      <c r="H230" s="18">
        <f t="shared" si="77"/>
        <v>17</v>
      </c>
      <c r="I230" s="375" t="s">
        <v>238</v>
      </c>
      <c r="J230" s="371"/>
    </row>
    <row r="231" spans="1:10" ht="15" customHeight="1">
      <c r="A231" s="168" t="s">
        <v>181</v>
      </c>
      <c r="B231" s="23"/>
      <c r="C231" s="18"/>
      <c r="D231" s="18"/>
      <c r="E231" s="18"/>
      <c r="F231" s="18"/>
      <c r="G231" s="18"/>
      <c r="H231" s="18"/>
      <c r="I231" s="375"/>
      <c r="J231" s="371"/>
    </row>
    <row r="232" spans="1:10" ht="16.5" customHeight="1">
      <c r="A232" s="170" t="s">
        <v>182</v>
      </c>
      <c r="B232" s="23">
        <f>E232+F232+G232+H232</f>
        <v>68</v>
      </c>
      <c r="C232" s="18">
        <v>16.67296</v>
      </c>
      <c r="D232" s="18">
        <v>16.67296</v>
      </c>
      <c r="E232" s="18">
        <v>17</v>
      </c>
      <c r="F232" s="18">
        <v>17</v>
      </c>
      <c r="G232" s="18">
        <v>17</v>
      </c>
      <c r="H232" s="18">
        <v>17</v>
      </c>
      <c r="I232" s="375"/>
      <c r="J232" s="371"/>
    </row>
    <row r="233" spans="1:10" ht="31.5">
      <c r="A233" s="188" t="s">
        <v>239</v>
      </c>
      <c r="B233" s="23">
        <f>E233+F233+G233+H233</f>
        <v>80.4</v>
      </c>
      <c r="C233" s="24">
        <f aca="true" t="shared" si="78" ref="C233:H233">C235+C236+C237</f>
        <v>25.822370000000003</v>
      </c>
      <c r="D233" s="24">
        <f t="shared" si="78"/>
        <v>18.79922</v>
      </c>
      <c r="E233" s="24">
        <f t="shared" si="78"/>
        <v>20.1</v>
      </c>
      <c r="F233" s="24">
        <f t="shared" si="78"/>
        <v>20.1</v>
      </c>
      <c r="G233" s="24">
        <f t="shared" si="78"/>
        <v>20.1</v>
      </c>
      <c r="H233" s="24">
        <f t="shared" si="78"/>
        <v>20.1</v>
      </c>
      <c r="I233" s="375" t="s">
        <v>240</v>
      </c>
      <c r="J233" s="371"/>
    </row>
    <row r="234" spans="1:10" ht="15" customHeight="1">
      <c r="A234" s="168" t="s">
        <v>181</v>
      </c>
      <c r="B234" s="23"/>
      <c r="C234" s="24"/>
      <c r="D234" s="24"/>
      <c r="E234" s="24"/>
      <c r="F234" s="24"/>
      <c r="G234" s="24"/>
      <c r="H234" s="24"/>
      <c r="I234" s="375"/>
      <c r="J234" s="371"/>
    </row>
    <row r="235" spans="1:10" ht="16.5" customHeight="1">
      <c r="A235" s="170" t="s">
        <v>400</v>
      </c>
      <c r="B235" s="23">
        <f>E235+F235+G235+H235</f>
        <v>64</v>
      </c>
      <c r="C235" s="18">
        <v>19.87618</v>
      </c>
      <c r="D235" s="24">
        <v>14.79699</v>
      </c>
      <c r="E235" s="24">
        <v>16</v>
      </c>
      <c r="F235" s="24">
        <v>16</v>
      </c>
      <c r="G235" s="24">
        <v>16</v>
      </c>
      <c r="H235" s="24">
        <v>16</v>
      </c>
      <c r="I235" s="375"/>
      <c r="J235" s="371"/>
    </row>
    <row r="236" spans="1:10" ht="16.5" customHeight="1">
      <c r="A236" s="170" t="s">
        <v>182</v>
      </c>
      <c r="B236" s="23">
        <f>E236+F236+G236+H236</f>
        <v>16</v>
      </c>
      <c r="C236" s="18">
        <v>5.76011</v>
      </c>
      <c r="D236" s="24">
        <v>3.81615</v>
      </c>
      <c r="E236" s="24">
        <v>4</v>
      </c>
      <c r="F236" s="24">
        <v>4</v>
      </c>
      <c r="G236" s="24">
        <v>4</v>
      </c>
      <c r="H236" s="24">
        <v>4</v>
      </c>
      <c r="I236" s="375"/>
      <c r="J236" s="371"/>
    </row>
    <row r="237" spans="1:10" ht="16.5" customHeight="1">
      <c r="A237" s="170" t="s">
        <v>183</v>
      </c>
      <c r="B237" s="23">
        <f>E237+F237+G237+H237</f>
        <v>0.4</v>
      </c>
      <c r="C237" s="18">
        <v>0.18608</v>
      </c>
      <c r="D237" s="18">
        <v>0.18608</v>
      </c>
      <c r="E237" s="24">
        <v>0.1</v>
      </c>
      <c r="F237" s="24">
        <v>0.1</v>
      </c>
      <c r="G237" s="24">
        <v>0.1</v>
      </c>
      <c r="H237" s="24">
        <v>0.1</v>
      </c>
      <c r="I237" s="375"/>
      <c r="J237" s="371"/>
    </row>
    <row r="238" spans="1:10" ht="31.5">
      <c r="A238" s="188" t="s">
        <v>241</v>
      </c>
      <c r="B238" s="23">
        <f>E238+F238+G238+H238</f>
        <v>180</v>
      </c>
      <c r="C238" s="24">
        <f aca="true" t="shared" si="79" ref="C238:H238">C240+C241+C242</f>
        <v>17.53294</v>
      </c>
      <c r="D238" s="24">
        <f t="shared" si="79"/>
        <v>17.162950000000002</v>
      </c>
      <c r="E238" s="24">
        <f t="shared" si="79"/>
        <v>45</v>
      </c>
      <c r="F238" s="24">
        <f t="shared" si="79"/>
        <v>45</v>
      </c>
      <c r="G238" s="24">
        <f t="shared" si="79"/>
        <v>45</v>
      </c>
      <c r="H238" s="24">
        <f t="shared" si="79"/>
        <v>45</v>
      </c>
      <c r="I238" s="375" t="s">
        <v>242</v>
      </c>
      <c r="J238" s="371"/>
    </row>
    <row r="239" spans="1:10" ht="16.5" customHeight="1">
      <c r="A239" s="168" t="s">
        <v>181</v>
      </c>
      <c r="B239" s="23"/>
      <c r="C239" s="18"/>
      <c r="D239" s="18"/>
      <c r="E239" s="18"/>
      <c r="F239" s="18"/>
      <c r="G239" s="18"/>
      <c r="H239" s="18"/>
      <c r="I239" s="375"/>
      <c r="J239" s="371"/>
    </row>
    <row r="240" spans="1:10" ht="16.5" customHeight="1">
      <c r="A240" s="170" t="s">
        <v>182</v>
      </c>
      <c r="B240" s="23">
        <f>E240+F240+G240+H240</f>
        <v>0</v>
      </c>
      <c r="C240" s="24">
        <v>0.36999000000000004</v>
      </c>
      <c r="D240" s="14">
        <v>0</v>
      </c>
      <c r="E240" s="14">
        <v>0</v>
      </c>
      <c r="F240" s="14">
        <v>0</v>
      </c>
      <c r="G240" s="14">
        <v>0</v>
      </c>
      <c r="H240" s="14">
        <v>0</v>
      </c>
      <c r="I240" s="375"/>
      <c r="J240" s="371"/>
    </row>
    <row r="241" spans="1:10" ht="15.75">
      <c r="A241" s="170" t="s">
        <v>183</v>
      </c>
      <c r="B241" s="23">
        <f>E241+F241+G241+H241</f>
        <v>0</v>
      </c>
      <c r="C241" s="24">
        <v>0.35995000000000005</v>
      </c>
      <c r="D241" s="24">
        <v>0.35995000000000005</v>
      </c>
      <c r="E241" s="14">
        <v>0</v>
      </c>
      <c r="F241" s="14">
        <v>0</v>
      </c>
      <c r="G241" s="14">
        <v>0</v>
      </c>
      <c r="H241" s="14">
        <v>0</v>
      </c>
      <c r="I241" s="375"/>
      <c r="J241" s="371"/>
    </row>
    <row r="242" spans="1:10" ht="15.75">
      <c r="A242" s="170" t="s">
        <v>184</v>
      </c>
      <c r="B242" s="23">
        <f>E242+F242+G242+H242</f>
        <v>180</v>
      </c>
      <c r="C242" s="18">
        <v>16.803</v>
      </c>
      <c r="D242" s="18">
        <v>16.803</v>
      </c>
      <c r="E242" s="24">
        <v>45</v>
      </c>
      <c r="F242" s="24">
        <v>45</v>
      </c>
      <c r="G242" s="24">
        <v>45</v>
      </c>
      <c r="H242" s="24">
        <v>45</v>
      </c>
      <c r="I242" s="375"/>
      <c r="J242" s="371"/>
    </row>
    <row r="243" spans="1:10" ht="47.25">
      <c r="A243" s="188" t="s">
        <v>243</v>
      </c>
      <c r="B243" s="17">
        <f>E243+F243+G243+H243</f>
        <v>0.756</v>
      </c>
      <c r="C243" s="35">
        <f aca="true" t="shared" si="80" ref="C243:H243">C245+C246</f>
        <v>0.34738</v>
      </c>
      <c r="D243" s="35">
        <f t="shared" si="80"/>
        <v>0.17864</v>
      </c>
      <c r="E243" s="24">
        <f t="shared" si="80"/>
        <v>0.189</v>
      </c>
      <c r="F243" s="24">
        <f t="shared" si="80"/>
        <v>0.189</v>
      </c>
      <c r="G243" s="24">
        <f t="shared" si="80"/>
        <v>0.189</v>
      </c>
      <c r="H243" s="24">
        <f t="shared" si="80"/>
        <v>0.189</v>
      </c>
      <c r="I243" s="375" t="s">
        <v>244</v>
      </c>
      <c r="J243" s="371"/>
    </row>
    <row r="244" spans="1:10" ht="15" customHeight="1">
      <c r="A244" s="168" t="s">
        <v>181</v>
      </c>
      <c r="B244" s="17"/>
      <c r="C244" s="15"/>
      <c r="D244" s="15"/>
      <c r="E244" s="15"/>
      <c r="F244" s="15"/>
      <c r="G244" s="15"/>
      <c r="H244" s="15"/>
      <c r="I244" s="375"/>
      <c r="J244" s="371"/>
    </row>
    <row r="245" spans="1:10" ht="16.5" customHeight="1">
      <c r="A245" s="170" t="s">
        <v>400</v>
      </c>
      <c r="B245" s="23">
        <f>E245+F245+G245+H245</f>
        <v>0.72</v>
      </c>
      <c r="C245" s="18">
        <v>0.33002000000000004</v>
      </c>
      <c r="D245" s="18">
        <v>0.16971</v>
      </c>
      <c r="E245" s="18">
        <v>0.18</v>
      </c>
      <c r="F245" s="18">
        <v>0.18</v>
      </c>
      <c r="G245" s="18">
        <v>0.18</v>
      </c>
      <c r="H245" s="18">
        <v>0.18</v>
      </c>
      <c r="I245" s="375"/>
      <c r="J245" s="371"/>
    </row>
    <row r="246" spans="1:10" ht="16.5" customHeight="1">
      <c r="A246" s="170" t="s">
        <v>182</v>
      </c>
      <c r="B246" s="17">
        <f>E246+F246+G246+H246</f>
        <v>0.036</v>
      </c>
      <c r="C246" s="18">
        <v>0.01736</v>
      </c>
      <c r="D246" s="18">
        <v>0.00893</v>
      </c>
      <c r="E246" s="18">
        <v>0.009</v>
      </c>
      <c r="F246" s="18">
        <v>0.009</v>
      </c>
      <c r="G246" s="18">
        <v>0.009</v>
      </c>
      <c r="H246" s="18">
        <v>0.009000000000000001</v>
      </c>
      <c r="I246" s="375"/>
      <c r="J246" s="371"/>
    </row>
    <row r="247" spans="1:10" ht="31.5">
      <c r="A247" s="188" t="s">
        <v>245</v>
      </c>
      <c r="B247" s="23">
        <f>E247+F247+G247+H247</f>
        <v>2.5500000000000003</v>
      </c>
      <c r="C247" s="18">
        <f aca="true" t="shared" si="81" ref="C247:H247">C249+C250</f>
        <v>0.8192900000000001</v>
      </c>
      <c r="D247" s="18">
        <f t="shared" si="81"/>
        <v>0.6134499999999999</v>
      </c>
      <c r="E247" s="18">
        <f t="shared" si="81"/>
        <v>0.63</v>
      </c>
      <c r="F247" s="18">
        <f t="shared" si="81"/>
        <v>0.64</v>
      </c>
      <c r="G247" s="18">
        <f t="shared" si="81"/>
        <v>0.64</v>
      </c>
      <c r="H247" s="18">
        <f t="shared" si="81"/>
        <v>0.64</v>
      </c>
      <c r="I247" s="375" t="s">
        <v>246</v>
      </c>
      <c r="J247" s="371"/>
    </row>
    <row r="248" spans="1:10" ht="16.5" customHeight="1">
      <c r="A248" s="168" t="s">
        <v>181</v>
      </c>
      <c r="B248" s="23"/>
      <c r="C248" s="18"/>
      <c r="D248" s="18"/>
      <c r="E248" s="18"/>
      <c r="F248" s="18"/>
      <c r="G248" s="18"/>
      <c r="H248" s="18"/>
      <c r="I248" s="375"/>
      <c r="J248" s="371"/>
    </row>
    <row r="249" spans="1:10" ht="16.5" customHeight="1">
      <c r="A249" s="170" t="s">
        <v>400</v>
      </c>
      <c r="B249" s="23">
        <f>E249+F249+G249+H249</f>
        <v>2.4</v>
      </c>
      <c r="C249" s="18">
        <v>0.77888</v>
      </c>
      <c r="D249" s="18">
        <v>0.58266</v>
      </c>
      <c r="E249" s="18">
        <v>0.6</v>
      </c>
      <c r="F249" s="18">
        <v>0.6</v>
      </c>
      <c r="G249" s="18">
        <v>0.6</v>
      </c>
      <c r="H249" s="18">
        <v>0.6</v>
      </c>
      <c r="I249" s="375"/>
      <c r="J249" s="371"/>
    </row>
    <row r="250" spans="1:10" ht="16.5" customHeight="1">
      <c r="A250" s="170" t="s">
        <v>182</v>
      </c>
      <c r="B250" s="23">
        <f>E250+F250+G250+H250</f>
        <v>0.15000000000000002</v>
      </c>
      <c r="C250" s="18">
        <v>0.04041</v>
      </c>
      <c r="D250" s="18">
        <v>0.03079</v>
      </c>
      <c r="E250" s="18">
        <v>0.03</v>
      </c>
      <c r="F250" s="18">
        <v>0.04</v>
      </c>
      <c r="G250" s="18">
        <v>0.04</v>
      </c>
      <c r="H250" s="18">
        <v>0.04</v>
      </c>
      <c r="I250" s="375"/>
      <c r="J250" s="371"/>
    </row>
    <row r="251" spans="1:10" ht="15" customHeight="1">
      <c r="A251" s="197" t="s">
        <v>247</v>
      </c>
      <c r="B251" s="17">
        <f>E251+F251+G251+H251</f>
        <v>9.494</v>
      </c>
      <c r="C251" s="18">
        <f aca="true" t="shared" si="82" ref="C251:H251">C253+C254</f>
        <v>7.82306</v>
      </c>
      <c r="D251" s="18">
        <f t="shared" si="82"/>
        <v>7.17406</v>
      </c>
      <c r="E251" s="18">
        <f t="shared" si="82"/>
        <v>2.366</v>
      </c>
      <c r="F251" s="18">
        <f t="shared" si="82"/>
        <v>2.376</v>
      </c>
      <c r="G251" s="18">
        <f t="shared" si="82"/>
        <v>2.376</v>
      </c>
      <c r="H251" s="18">
        <f t="shared" si="82"/>
        <v>2.376</v>
      </c>
      <c r="I251" s="375" t="s">
        <v>248</v>
      </c>
      <c r="J251" s="371"/>
    </row>
    <row r="252" spans="1:10" ht="16.5" customHeight="1">
      <c r="A252" s="168" t="s">
        <v>181</v>
      </c>
      <c r="B252" s="17"/>
      <c r="C252" s="24"/>
      <c r="D252" s="24"/>
      <c r="E252" s="24"/>
      <c r="F252" s="24"/>
      <c r="G252" s="24"/>
      <c r="H252" s="24"/>
      <c r="I252" s="375"/>
      <c r="J252" s="371"/>
    </row>
    <row r="253" spans="1:10" ht="16.5" customHeight="1">
      <c r="A253" s="170" t="s">
        <v>182</v>
      </c>
      <c r="B253" s="23">
        <f>E253+F253+G253+H253</f>
        <v>4</v>
      </c>
      <c r="C253" s="18">
        <v>6.47455</v>
      </c>
      <c r="D253" s="18">
        <v>5.82555</v>
      </c>
      <c r="E253" s="24">
        <v>1</v>
      </c>
      <c r="F253" s="24">
        <v>1</v>
      </c>
      <c r="G253" s="24">
        <v>1</v>
      </c>
      <c r="H253" s="24">
        <v>1</v>
      </c>
      <c r="I253" s="375"/>
      <c r="J253" s="371"/>
    </row>
    <row r="254" spans="1:10" ht="16.5" customHeight="1">
      <c r="A254" s="170" t="s">
        <v>183</v>
      </c>
      <c r="B254" s="17">
        <f>E254+F254+G254+H254</f>
        <v>5.494</v>
      </c>
      <c r="C254" s="18">
        <v>1.34851</v>
      </c>
      <c r="D254" s="18">
        <v>1.34851</v>
      </c>
      <c r="E254" s="18">
        <v>1.366</v>
      </c>
      <c r="F254" s="18">
        <v>1.376</v>
      </c>
      <c r="G254" s="18">
        <v>1.376</v>
      </c>
      <c r="H254" s="18">
        <v>1.376</v>
      </c>
      <c r="I254" s="375"/>
      <c r="J254" s="371"/>
    </row>
    <row r="255" spans="1:10" ht="31.5">
      <c r="A255" s="188" t="s">
        <v>249</v>
      </c>
      <c r="B255" s="23">
        <f>E255+F255+G255+H255</f>
        <v>37.1</v>
      </c>
      <c r="C255" s="18">
        <f aca="true" t="shared" si="83" ref="C255:H255">C257+C258+C259</f>
        <v>9.16184</v>
      </c>
      <c r="D255" s="18">
        <f t="shared" si="83"/>
        <v>9.29332</v>
      </c>
      <c r="E255" s="24">
        <f t="shared" si="83"/>
        <v>9.200000000000001</v>
      </c>
      <c r="F255" s="24">
        <f t="shared" si="83"/>
        <v>9.3</v>
      </c>
      <c r="G255" s="24">
        <f t="shared" si="83"/>
        <v>9.3</v>
      </c>
      <c r="H255" s="24">
        <f t="shared" si="83"/>
        <v>9.3</v>
      </c>
      <c r="I255" s="384"/>
      <c r="J255" s="371"/>
    </row>
    <row r="256" spans="1:10" ht="15" customHeight="1">
      <c r="A256" s="168" t="s">
        <v>181</v>
      </c>
      <c r="B256" s="23"/>
      <c r="C256" s="24"/>
      <c r="D256" s="24"/>
      <c r="E256" s="24"/>
      <c r="F256" s="24"/>
      <c r="G256" s="24"/>
      <c r="H256" s="24"/>
      <c r="I256" s="384"/>
      <c r="J256" s="371"/>
    </row>
    <row r="257" spans="1:10" ht="15" customHeight="1">
      <c r="A257" s="170" t="s">
        <v>400</v>
      </c>
      <c r="B257" s="23">
        <f>E257+F257+G257+H257</f>
        <v>19.6</v>
      </c>
      <c r="C257" s="18">
        <v>4.82561</v>
      </c>
      <c r="D257" s="18">
        <v>4.82561</v>
      </c>
      <c r="E257" s="24">
        <v>4.9</v>
      </c>
      <c r="F257" s="24">
        <v>4.9</v>
      </c>
      <c r="G257" s="24">
        <v>4.9</v>
      </c>
      <c r="H257" s="24">
        <v>4.9</v>
      </c>
      <c r="I257" s="384"/>
      <c r="J257" s="371"/>
    </row>
    <row r="258" spans="1:10" ht="16.5" customHeight="1">
      <c r="A258" s="170" t="s">
        <v>182</v>
      </c>
      <c r="B258" s="23">
        <f>E258+F258+G258+H258</f>
        <v>11.9</v>
      </c>
      <c r="C258" s="24">
        <v>2.8102300000000002</v>
      </c>
      <c r="D258" s="24">
        <v>2.94171</v>
      </c>
      <c r="E258" s="24">
        <v>2.9</v>
      </c>
      <c r="F258" s="24">
        <v>3</v>
      </c>
      <c r="G258" s="24">
        <v>3</v>
      </c>
      <c r="H258" s="24">
        <v>3</v>
      </c>
      <c r="I258" s="384"/>
      <c r="J258" s="371"/>
    </row>
    <row r="259" spans="1:10" ht="16.5" customHeight="1">
      <c r="A259" s="170" t="s">
        <v>183</v>
      </c>
      <c r="B259" s="23">
        <f>E259+F259+G259+H259</f>
        <v>5.6</v>
      </c>
      <c r="C259" s="24">
        <v>1.526</v>
      </c>
      <c r="D259" s="24">
        <v>1.526</v>
      </c>
      <c r="E259" s="24">
        <v>1.4</v>
      </c>
      <c r="F259" s="24">
        <v>1.4</v>
      </c>
      <c r="G259" s="24">
        <v>1.4</v>
      </c>
      <c r="H259" s="24">
        <v>1.4</v>
      </c>
      <c r="I259" s="384"/>
      <c r="J259" s="371"/>
    </row>
    <row r="260" spans="1:10" ht="33" customHeight="1">
      <c r="A260" s="188" t="s">
        <v>250</v>
      </c>
      <c r="B260" s="23">
        <f>E260+F260+G260+H260</f>
        <v>1.6400000000000001</v>
      </c>
      <c r="C260" s="18">
        <f aca="true" t="shared" si="84" ref="C260:H260">C262+C263</f>
        <v>0.37361</v>
      </c>
      <c r="D260" s="18">
        <f t="shared" si="84"/>
        <v>0.37361</v>
      </c>
      <c r="E260" s="24">
        <f t="shared" si="84"/>
        <v>0.41000000000000003</v>
      </c>
      <c r="F260" s="24">
        <f t="shared" si="84"/>
        <v>0.41000000000000003</v>
      </c>
      <c r="G260" s="24">
        <f t="shared" si="84"/>
        <v>0.41000000000000003</v>
      </c>
      <c r="H260" s="24">
        <f t="shared" si="84"/>
        <v>0.41000000000000003</v>
      </c>
      <c r="I260" s="378"/>
      <c r="J260" s="371"/>
    </row>
    <row r="261" spans="1:10" ht="16.5" customHeight="1">
      <c r="A261" s="168" t="s">
        <v>181</v>
      </c>
      <c r="B261" s="23"/>
      <c r="C261" s="24"/>
      <c r="D261" s="18"/>
      <c r="E261" s="24"/>
      <c r="F261" s="24"/>
      <c r="G261" s="24"/>
      <c r="H261" s="24"/>
      <c r="I261" s="378"/>
      <c r="J261" s="371"/>
    </row>
    <row r="262" spans="1:10" ht="16.5" customHeight="1">
      <c r="A262" s="170" t="s">
        <v>182</v>
      </c>
      <c r="B262" s="23">
        <f>E262+F262+G262+H262</f>
        <v>1.6</v>
      </c>
      <c r="C262" s="18">
        <v>0.37361</v>
      </c>
      <c r="D262" s="18">
        <v>0.37361</v>
      </c>
      <c r="E262" s="24">
        <v>0.4</v>
      </c>
      <c r="F262" s="24">
        <v>0.4</v>
      </c>
      <c r="G262" s="24">
        <v>0.4</v>
      </c>
      <c r="H262" s="24">
        <v>0.4</v>
      </c>
      <c r="I262" s="378"/>
      <c r="J262" s="371"/>
    </row>
    <row r="263" spans="1:10" ht="21" customHeight="1">
      <c r="A263" s="170" t="s">
        <v>183</v>
      </c>
      <c r="B263" s="23">
        <f>E263+F263+G263+H263</f>
        <v>0.04</v>
      </c>
      <c r="C263" s="14">
        <v>0</v>
      </c>
      <c r="D263" s="14">
        <v>0</v>
      </c>
      <c r="E263" s="24">
        <v>0.01</v>
      </c>
      <c r="F263" s="24">
        <v>0.01</v>
      </c>
      <c r="G263" s="24">
        <v>0.01</v>
      </c>
      <c r="H263" s="24">
        <v>0.01</v>
      </c>
      <c r="I263" s="378"/>
      <c r="J263" s="371"/>
    </row>
    <row r="264" spans="1:10" ht="35.25" customHeight="1">
      <c r="A264" s="188" t="s">
        <v>576</v>
      </c>
      <c r="B264" s="23">
        <f>E264+F264+G264+H264</f>
        <v>36.4</v>
      </c>
      <c r="C264" s="24">
        <f aca="true" t="shared" si="85" ref="C264:H264">C266+C267</f>
        <v>8.93291</v>
      </c>
      <c r="D264" s="24">
        <f t="shared" si="85"/>
        <v>8.93291</v>
      </c>
      <c r="E264" s="24">
        <f t="shared" si="85"/>
        <v>9.1</v>
      </c>
      <c r="F264" s="24">
        <f t="shared" si="85"/>
        <v>9.1</v>
      </c>
      <c r="G264" s="24">
        <f t="shared" si="85"/>
        <v>9.1</v>
      </c>
      <c r="H264" s="24">
        <f t="shared" si="85"/>
        <v>9.1</v>
      </c>
      <c r="I264" s="378"/>
      <c r="J264" s="371"/>
    </row>
    <row r="265" spans="1:10" ht="15" customHeight="1">
      <c r="A265" s="168" t="s">
        <v>181</v>
      </c>
      <c r="B265" s="23"/>
      <c r="C265" s="24"/>
      <c r="D265" s="24"/>
      <c r="E265" s="24"/>
      <c r="F265" s="24"/>
      <c r="G265" s="24"/>
      <c r="H265" s="24"/>
      <c r="I265" s="378"/>
      <c r="J265" s="371"/>
    </row>
    <row r="266" spans="1:10" ht="16.5" customHeight="1">
      <c r="A266" s="170" t="s">
        <v>400</v>
      </c>
      <c r="B266" s="23">
        <f>E266+F266+G266+H266</f>
        <v>23.2</v>
      </c>
      <c r="C266" s="24">
        <v>5.6456</v>
      </c>
      <c r="D266" s="24">
        <v>5.6456</v>
      </c>
      <c r="E266" s="24">
        <v>5.8</v>
      </c>
      <c r="F266" s="24">
        <v>5.8</v>
      </c>
      <c r="G266" s="24">
        <v>5.8</v>
      </c>
      <c r="H266" s="24">
        <v>5.8</v>
      </c>
      <c r="I266" s="378"/>
      <c r="J266" s="371"/>
    </row>
    <row r="267" spans="1:10" ht="16.5" customHeight="1">
      <c r="A267" s="170" t="s">
        <v>182</v>
      </c>
      <c r="B267" s="23">
        <f>E267+F267+G267+H267</f>
        <v>13.2</v>
      </c>
      <c r="C267" s="24">
        <v>3.28731</v>
      </c>
      <c r="D267" s="24">
        <v>3.28731</v>
      </c>
      <c r="E267" s="24">
        <v>3.3</v>
      </c>
      <c r="F267" s="24">
        <v>3.3</v>
      </c>
      <c r="G267" s="24">
        <v>3.3</v>
      </c>
      <c r="H267" s="24">
        <v>3.3</v>
      </c>
      <c r="I267" s="378"/>
      <c r="J267" s="371"/>
    </row>
    <row r="268" spans="1:10" ht="34.5" customHeight="1">
      <c r="A268" s="188" t="s">
        <v>578</v>
      </c>
      <c r="B268" s="23">
        <f>E268+F268+G268+H268</f>
        <v>2.16</v>
      </c>
      <c r="C268" s="24">
        <f aca="true" t="shared" si="86" ref="C268:H268">C270+C271+C272</f>
        <v>1.24</v>
      </c>
      <c r="D268" s="24">
        <f t="shared" si="86"/>
        <v>0.5750000000000001</v>
      </c>
      <c r="E268" s="24">
        <f t="shared" si="86"/>
        <v>0.54</v>
      </c>
      <c r="F268" s="24">
        <f t="shared" si="86"/>
        <v>0.54</v>
      </c>
      <c r="G268" s="24">
        <f t="shared" si="86"/>
        <v>0.54</v>
      </c>
      <c r="H268" s="24">
        <f t="shared" si="86"/>
        <v>0.54</v>
      </c>
      <c r="I268" s="378"/>
      <c r="J268" s="371"/>
    </row>
    <row r="269" spans="1:10" ht="15" customHeight="1">
      <c r="A269" s="168" t="s">
        <v>181</v>
      </c>
      <c r="B269" s="23"/>
      <c r="C269" s="24"/>
      <c r="D269" s="24"/>
      <c r="E269" s="24"/>
      <c r="F269" s="24"/>
      <c r="G269" s="24"/>
      <c r="H269" s="24"/>
      <c r="I269" s="378"/>
      <c r="J269" s="371"/>
    </row>
    <row r="270" spans="1:10" ht="15" customHeight="1">
      <c r="A270" s="198" t="s">
        <v>400</v>
      </c>
      <c r="B270" s="23">
        <f>E270+F270+G270+H270</f>
        <v>0.36</v>
      </c>
      <c r="C270" s="24">
        <v>0.752</v>
      </c>
      <c r="D270" s="18">
        <v>0.087</v>
      </c>
      <c r="E270" s="24">
        <v>0.09</v>
      </c>
      <c r="F270" s="24">
        <v>0.09</v>
      </c>
      <c r="G270" s="24">
        <v>0.09</v>
      </c>
      <c r="H270" s="24">
        <v>0.09</v>
      </c>
      <c r="I270" s="378"/>
      <c r="J270" s="371"/>
    </row>
    <row r="271" spans="1:10" ht="16.5" customHeight="1">
      <c r="A271" s="170" t="s">
        <v>182</v>
      </c>
      <c r="B271" s="23">
        <f>E271+F271+G271+H271</f>
        <v>1.6</v>
      </c>
      <c r="C271" s="18">
        <v>0.438</v>
      </c>
      <c r="D271" s="18">
        <v>0.438</v>
      </c>
      <c r="E271" s="24">
        <v>0.4</v>
      </c>
      <c r="F271" s="24">
        <v>0.4</v>
      </c>
      <c r="G271" s="24">
        <v>0.4</v>
      </c>
      <c r="H271" s="24">
        <v>0.4</v>
      </c>
      <c r="I271" s="378"/>
      <c r="J271" s="371"/>
    </row>
    <row r="272" spans="1:10" ht="16.5" customHeight="1">
      <c r="A272" s="170" t="s">
        <v>183</v>
      </c>
      <c r="B272" s="23">
        <f>E272+F272+G272+H272</f>
        <v>0.2</v>
      </c>
      <c r="C272" s="24">
        <v>0.05</v>
      </c>
      <c r="D272" s="24">
        <v>0.05</v>
      </c>
      <c r="E272" s="24">
        <v>0.05</v>
      </c>
      <c r="F272" s="24">
        <v>0.05</v>
      </c>
      <c r="G272" s="24">
        <v>0.05</v>
      </c>
      <c r="H272" s="24">
        <v>0.05</v>
      </c>
      <c r="I272" s="378"/>
      <c r="J272" s="371"/>
    </row>
    <row r="273" spans="1:10" ht="33.75" customHeight="1">
      <c r="A273" s="188" t="s">
        <v>580</v>
      </c>
      <c r="B273" s="23">
        <f>E273+F273+G273+H273</f>
        <v>16.450000000000003</v>
      </c>
      <c r="C273" s="18">
        <f aca="true" t="shared" si="87" ref="C273:H273">C275+C276</f>
        <v>3.94773</v>
      </c>
      <c r="D273" s="18">
        <f t="shared" si="87"/>
        <v>3.94773</v>
      </c>
      <c r="E273" s="24">
        <f t="shared" si="87"/>
        <v>4</v>
      </c>
      <c r="F273" s="24">
        <f t="shared" si="87"/>
        <v>4.15</v>
      </c>
      <c r="G273" s="24">
        <f t="shared" si="87"/>
        <v>4.15</v>
      </c>
      <c r="H273" s="24">
        <f t="shared" si="87"/>
        <v>4.15</v>
      </c>
      <c r="I273" s="375" t="s">
        <v>251</v>
      </c>
      <c r="J273" s="371"/>
    </row>
    <row r="274" spans="1:10" ht="16.5" customHeight="1">
      <c r="A274" s="168" t="s">
        <v>181</v>
      </c>
      <c r="B274" s="23"/>
      <c r="C274" s="18"/>
      <c r="D274" s="18"/>
      <c r="E274" s="24"/>
      <c r="F274" s="24"/>
      <c r="G274" s="24"/>
      <c r="H274" s="24"/>
      <c r="I274" s="375"/>
      <c r="J274" s="371"/>
    </row>
    <row r="275" spans="1:10" ht="16.5" customHeight="1">
      <c r="A275" s="198" t="s">
        <v>400</v>
      </c>
      <c r="B275" s="23">
        <f>E275+F275+G275+H275</f>
        <v>10.299999999999999</v>
      </c>
      <c r="C275" s="18">
        <v>2.49514</v>
      </c>
      <c r="D275" s="18">
        <v>2.49514</v>
      </c>
      <c r="E275" s="24">
        <v>2.5</v>
      </c>
      <c r="F275" s="24">
        <v>2.6</v>
      </c>
      <c r="G275" s="24">
        <v>2.6</v>
      </c>
      <c r="H275" s="24">
        <v>2.6</v>
      </c>
      <c r="I275" s="375"/>
      <c r="J275" s="371"/>
    </row>
    <row r="276" spans="1:10" ht="16.5" customHeight="1">
      <c r="A276" s="170" t="s">
        <v>182</v>
      </c>
      <c r="B276" s="23">
        <f>E276+F276+G276+H276</f>
        <v>6.1499999999999995</v>
      </c>
      <c r="C276" s="18">
        <v>1.45259</v>
      </c>
      <c r="D276" s="18">
        <v>1.45259</v>
      </c>
      <c r="E276" s="24">
        <v>1.5</v>
      </c>
      <c r="F276" s="24">
        <v>1.55</v>
      </c>
      <c r="G276" s="24">
        <v>1.55</v>
      </c>
      <c r="H276" s="24">
        <v>1.55</v>
      </c>
      <c r="I276" s="375"/>
      <c r="J276" s="371"/>
    </row>
    <row r="277" spans="1:10" ht="30.75" customHeight="1">
      <c r="A277" s="188" t="s">
        <v>582</v>
      </c>
      <c r="B277" s="23">
        <f>E277+F277+G277+H277</f>
        <v>22.6</v>
      </c>
      <c r="C277" s="24">
        <f aca="true" t="shared" si="88" ref="C277:H277">C279+C280+C281</f>
        <v>5.63806</v>
      </c>
      <c r="D277" s="24">
        <f t="shared" si="88"/>
        <v>5.63806</v>
      </c>
      <c r="E277" s="24">
        <f t="shared" si="88"/>
        <v>5.5</v>
      </c>
      <c r="F277" s="24">
        <f t="shared" si="88"/>
        <v>5.5</v>
      </c>
      <c r="G277" s="24">
        <f t="shared" si="88"/>
        <v>5.8</v>
      </c>
      <c r="H277" s="24">
        <f t="shared" si="88"/>
        <v>5.8</v>
      </c>
      <c r="I277" s="375" t="s">
        <v>252</v>
      </c>
      <c r="J277" s="377" t="s">
        <v>252</v>
      </c>
    </row>
    <row r="278" spans="1:10" ht="15" customHeight="1">
      <c r="A278" s="168" t="s">
        <v>181</v>
      </c>
      <c r="B278" s="23"/>
      <c r="C278" s="15"/>
      <c r="D278" s="15"/>
      <c r="E278" s="15"/>
      <c r="F278" s="15"/>
      <c r="G278" s="15"/>
      <c r="H278" s="15"/>
      <c r="I278" s="375"/>
      <c r="J278" s="377"/>
    </row>
    <row r="279" spans="1:10" ht="15" customHeight="1">
      <c r="A279" s="170" t="s">
        <v>183</v>
      </c>
      <c r="B279" s="23">
        <f>E279+F279+G279+H279</f>
        <v>0</v>
      </c>
      <c r="C279" s="15">
        <v>0.39</v>
      </c>
      <c r="D279" s="15">
        <v>0.39</v>
      </c>
      <c r="E279" s="15">
        <v>0</v>
      </c>
      <c r="F279" s="15">
        <v>0</v>
      </c>
      <c r="G279" s="15">
        <v>0</v>
      </c>
      <c r="H279" s="15">
        <v>0</v>
      </c>
      <c r="I279" s="375"/>
      <c r="J279" s="377"/>
    </row>
    <row r="280" spans="1:10" ht="15" customHeight="1">
      <c r="A280" s="170" t="s">
        <v>182</v>
      </c>
      <c r="B280" s="23">
        <f>E280+F280+G280+H280</f>
        <v>16</v>
      </c>
      <c r="C280" s="24">
        <v>3.79006</v>
      </c>
      <c r="D280" s="24">
        <v>3.79006</v>
      </c>
      <c r="E280" s="24">
        <v>4</v>
      </c>
      <c r="F280" s="24">
        <v>4</v>
      </c>
      <c r="G280" s="24">
        <v>4</v>
      </c>
      <c r="H280" s="24">
        <v>4</v>
      </c>
      <c r="I280" s="375"/>
      <c r="J280" s="377"/>
    </row>
    <row r="281" spans="1:10" ht="15" customHeight="1">
      <c r="A281" s="198" t="s">
        <v>400</v>
      </c>
      <c r="B281" s="23">
        <f>E281+F281+G281+H281</f>
        <v>6.6</v>
      </c>
      <c r="C281" s="24">
        <v>1.458</v>
      </c>
      <c r="D281" s="24">
        <v>1.458</v>
      </c>
      <c r="E281" s="24">
        <v>1.5</v>
      </c>
      <c r="F281" s="24">
        <v>1.5</v>
      </c>
      <c r="G281" s="24">
        <v>1.8</v>
      </c>
      <c r="H281" s="24">
        <v>1.8</v>
      </c>
      <c r="I281" s="375"/>
      <c r="J281" s="377"/>
    </row>
    <row r="282" spans="1:10" ht="35.25" customHeight="1">
      <c r="A282" s="188" t="s">
        <v>253</v>
      </c>
      <c r="B282" s="23">
        <f>E282+F282+G282+H282</f>
        <v>0.4</v>
      </c>
      <c r="C282" s="24">
        <f aca="true" t="shared" si="89" ref="C282:H282">C284+C285+C286</f>
        <v>0</v>
      </c>
      <c r="D282" s="24">
        <f t="shared" si="89"/>
        <v>0</v>
      </c>
      <c r="E282" s="24">
        <f t="shared" si="89"/>
        <v>0.1</v>
      </c>
      <c r="F282" s="24">
        <f t="shared" si="89"/>
        <v>0.1</v>
      </c>
      <c r="G282" s="24">
        <f t="shared" si="89"/>
        <v>0.1</v>
      </c>
      <c r="H282" s="24">
        <f t="shared" si="89"/>
        <v>0.1</v>
      </c>
      <c r="I282" s="375"/>
      <c r="J282" s="371"/>
    </row>
    <row r="283" spans="1:10" ht="15" customHeight="1">
      <c r="A283" s="168" t="s">
        <v>181</v>
      </c>
      <c r="B283" s="23"/>
      <c r="C283" s="24"/>
      <c r="D283" s="24"/>
      <c r="E283" s="24"/>
      <c r="F283" s="24"/>
      <c r="G283" s="24"/>
      <c r="H283" s="24"/>
      <c r="I283" s="375"/>
      <c r="J283" s="371"/>
    </row>
    <row r="284" spans="1:10" ht="15" customHeight="1">
      <c r="A284" s="170" t="s">
        <v>183</v>
      </c>
      <c r="B284" s="23">
        <f>E284+F284+G284+H284</f>
        <v>0.4</v>
      </c>
      <c r="C284" s="24">
        <v>0</v>
      </c>
      <c r="D284" s="24">
        <v>0</v>
      </c>
      <c r="E284" s="24">
        <v>0.1</v>
      </c>
      <c r="F284" s="24">
        <v>0.1</v>
      </c>
      <c r="G284" s="24">
        <v>0.1</v>
      </c>
      <c r="H284" s="24">
        <v>0.1</v>
      </c>
      <c r="I284" s="375"/>
      <c r="J284" s="371"/>
    </row>
    <row r="285" spans="1:10" ht="15" customHeight="1">
      <c r="A285" s="170" t="s">
        <v>182</v>
      </c>
      <c r="B285" s="23">
        <f>E285+F285+G285+H285</f>
        <v>0</v>
      </c>
      <c r="C285" s="24">
        <v>0</v>
      </c>
      <c r="D285" s="24">
        <v>0</v>
      </c>
      <c r="E285" s="24">
        <v>0</v>
      </c>
      <c r="F285" s="24">
        <v>0</v>
      </c>
      <c r="G285" s="24">
        <v>0</v>
      </c>
      <c r="H285" s="24">
        <v>0</v>
      </c>
      <c r="I285" s="375"/>
      <c r="J285" s="371"/>
    </row>
    <row r="286" spans="1:10" ht="15" customHeight="1">
      <c r="A286" s="198" t="s">
        <v>400</v>
      </c>
      <c r="B286" s="23">
        <f>E286+F286+G286+H286</f>
        <v>0</v>
      </c>
      <c r="C286" s="24">
        <v>0</v>
      </c>
      <c r="D286" s="24">
        <v>0</v>
      </c>
      <c r="E286" s="24">
        <v>0</v>
      </c>
      <c r="F286" s="24">
        <v>0</v>
      </c>
      <c r="G286" s="24">
        <v>0</v>
      </c>
      <c r="H286" s="24">
        <v>0</v>
      </c>
      <c r="I286" s="375"/>
      <c r="J286" s="371"/>
    </row>
    <row r="287" spans="1:10" ht="16.5" customHeight="1">
      <c r="A287" s="197" t="s">
        <v>254</v>
      </c>
      <c r="B287" s="23">
        <f>E287+F287+G287+H287</f>
        <v>7</v>
      </c>
      <c r="C287" s="18">
        <f aca="true" t="shared" si="90" ref="C287:H287">C289</f>
        <v>2.00851</v>
      </c>
      <c r="D287" s="18">
        <f t="shared" si="90"/>
        <v>1.56868</v>
      </c>
      <c r="E287" s="24">
        <f t="shared" si="90"/>
        <v>1.7</v>
      </c>
      <c r="F287" s="24">
        <f t="shared" si="90"/>
        <v>1.7</v>
      </c>
      <c r="G287" s="24">
        <f t="shared" si="90"/>
        <v>1.8</v>
      </c>
      <c r="H287" s="24">
        <f t="shared" si="90"/>
        <v>1.8</v>
      </c>
      <c r="I287" s="375" t="s">
        <v>585</v>
      </c>
      <c r="J287" s="371"/>
    </row>
    <row r="288" spans="1:10" ht="16.5" customHeight="1">
      <c r="A288" s="168" t="s">
        <v>181</v>
      </c>
      <c r="B288" s="23"/>
      <c r="C288" s="15"/>
      <c r="D288" s="18"/>
      <c r="E288" s="18"/>
      <c r="F288" s="18"/>
      <c r="G288" s="18"/>
      <c r="H288" s="18"/>
      <c r="I288" s="375"/>
      <c r="J288" s="371"/>
    </row>
    <row r="289" spans="1:10" ht="16.5" customHeight="1">
      <c r="A289" s="170" t="s">
        <v>182</v>
      </c>
      <c r="B289" s="23">
        <f>E289+F289+G289+H289</f>
        <v>7</v>
      </c>
      <c r="C289" s="18">
        <v>2.00851</v>
      </c>
      <c r="D289" s="18">
        <v>1.56868</v>
      </c>
      <c r="E289" s="24">
        <v>1.7</v>
      </c>
      <c r="F289" s="24">
        <v>1.7</v>
      </c>
      <c r="G289" s="24">
        <v>1.8</v>
      </c>
      <c r="H289" s="24">
        <v>1.8</v>
      </c>
      <c r="I289" s="375"/>
      <c r="J289" s="371"/>
    </row>
    <row r="290" spans="1:10" ht="81" customHeight="1">
      <c r="A290" s="188" t="s">
        <v>255</v>
      </c>
      <c r="B290" s="17">
        <f>E290+F290+G290+H290</f>
        <v>381.0757</v>
      </c>
      <c r="C290" s="18">
        <f aca="true" t="shared" si="91" ref="C290:H290">C292+C293+C294</f>
        <v>88.08777</v>
      </c>
      <c r="D290" s="18">
        <f t="shared" si="91"/>
        <v>88.08777</v>
      </c>
      <c r="E290" s="18">
        <f t="shared" si="91"/>
        <v>95.5025</v>
      </c>
      <c r="F290" s="18">
        <f t="shared" si="91"/>
        <v>95.1911</v>
      </c>
      <c r="G290" s="18">
        <f t="shared" si="91"/>
        <v>95.1911</v>
      </c>
      <c r="H290" s="18">
        <f t="shared" si="91"/>
        <v>95.191</v>
      </c>
      <c r="I290" s="375" t="s">
        <v>256</v>
      </c>
      <c r="J290" s="371"/>
    </row>
    <row r="291" spans="1:10" ht="16.5" customHeight="1">
      <c r="A291" s="168" t="s">
        <v>181</v>
      </c>
      <c r="B291" s="17"/>
      <c r="C291" s="15"/>
      <c r="D291" s="15"/>
      <c r="E291" s="15"/>
      <c r="F291" s="15"/>
      <c r="G291" s="15"/>
      <c r="H291" s="15"/>
      <c r="I291" s="375"/>
      <c r="J291" s="371"/>
    </row>
    <row r="292" spans="1:10" ht="16.5" customHeight="1">
      <c r="A292" s="198" t="s">
        <v>182</v>
      </c>
      <c r="B292" s="20">
        <f>E292+F292+G292+H292</f>
        <v>0</v>
      </c>
      <c r="C292" s="15"/>
      <c r="D292" s="18"/>
      <c r="E292" s="18"/>
      <c r="F292" s="18"/>
      <c r="G292" s="18"/>
      <c r="H292" s="18"/>
      <c r="I292" s="375"/>
      <c r="J292" s="371"/>
    </row>
    <row r="293" spans="1:10" ht="16.5" customHeight="1">
      <c r="A293" s="170" t="s">
        <v>183</v>
      </c>
      <c r="B293" s="17">
        <f>E293+F293+G293+H293</f>
        <v>1.0757</v>
      </c>
      <c r="C293" s="18">
        <v>0.81577</v>
      </c>
      <c r="D293" s="18">
        <v>0.8157700000000001</v>
      </c>
      <c r="E293" s="18">
        <v>0.5025</v>
      </c>
      <c r="F293" s="18">
        <v>0.1911</v>
      </c>
      <c r="G293" s="18">
        <v>0.1911</v>
      </c>
      <c r="H293" s="18">
        <v>0.191</v>
      </c>
      <c r="I293" s="375"/>
      <c r="J293" s="371"/>
    </row>
    <row r="294" spans="1:10" ht="16.5" customHeight="1">
      <c r="A294" s="170" t="s">
        <v>588</v>
      </c>
      <c r="B294" s="20">
        <f>E294+F294+G294+H294</f>
        <v>380</v>
      </c>
      <c r="C294" s="18">
        <v>87.272</v>
      </c>
      <c r="D294" s="18">
        <v>87.272</v>
      </c>
      <c r="E294" s="24">
        <v>95</v>
      </c>
      <c r="F294" s="24">
        <v>95</v>
      </c>
      <c r="G294" s="24">
        <v>95</v>
      </c>
      <c r="H294" s="24">
        <v>95</v>
      </c>
      <c r="I294" s="375"/>
      <c r="J294" s="371"/>
    </row>
    <row r="295" spans="1:10" ht="83.25" customHeight="1">
      <c r="A295" s="188" t="s">
        <v>257</v>
      </c>
      <c r="B295" s="23">
        <f>E295+F295+G295+H295</f>
        <v>185.8</v>
      </c>
      <c r="C295" s="24">
        <f aca="true" t="shared" si="92" ref="C295:H295">C297+C298+C299+C300</f>
        <v>34.8</v>
      </c>
      <c r="D295" s="24">
        <f t="shared" si="92"/>
        <v>40.754999999999995</v>
      </c>
      <c r="E295" s="24">
        <f t="shared" si="92"/>
        <v>9.8</v>
      </c>
      <c r="F295" s="24">
        <f t="shared" si="92"/>
        <v>52</v>
      </c>
      <c r="G295" s="24">
        <f t="shared" si="92"/>
        <v>62</v>
      </c>
      <c r="H295" s="24">
        <f t="shared" si="92"/>
        <v>62</v>
      </c>
      <c r="I295" s="375" t="s">
        <v>258</v>
      </c>
      <c r="J295" s="371"/>
    </row>
    <row r="296" spans="1:10" ht="16.5" customHeight="1">
      <c r="A296" s="168" t="s">
        <v>181</v>
      </c>
      <c r="B296" s="23"/>
      <c r="C296" s="24"/>
      <c r="D296" s="24"/>
      <c r="E296" s="24"/>
      <c r="F296" s="24"/>
      <c r="G296" s="24"/>
      <c r="H296" s="24"/>
      <c r="I296" s="375"/>
      <c r="J296" s="371"/>
    </row>
    <row r="297" spans="1:10" ht="16.5" customHeight="1">
      <c r="A297" s="170" t="s">
        <v>182</v>
      </c>
      <c r="B297" s="23">
        <f>E297+F297+G297+H297</f>
        <v>27.8</v>
      </c>
      <c r="C297" s="24">
        <v>0.5</v>
      </c>
      <c r="D297" s="24">
        <v>6.455</v>
      </c>
      <c r="E297" s="24">
        <v>6.8</v>
      </c>
      <c r="F297" s="24">
        <v>7</v>
      </c>
      <c r="G297" s="24">
        <v>7</v>
      </c>
      <c r="H297" s="24">
        <v>7</v>
      </c>
      <c r="I297" s="375"/>
      <c r="J297" s="371"/>
    </row>
    <row r="298" spans="1:10" ht="16.5" customHeight="1">
      <c r="A298" s="170" t="s">
        <v>183</v>
      </c>
      <c r="B298" s="23">
        <f>E298+F298+G298+H298</f>
        <v>0</v>
      </c>
      <c r="C298" s="24">
        <v>0</v>
      </c>
      <c r="D298" s="24">
        <v>0</v>
      </c>
      <c r="E298" s="24">
        <v>0</v>
      </c>
      <c r="F298" s="24">
        <v>0</v>
      </c>
      <c r="G298" s="24">
        <v>0</v>
      </c>
      <c r="H298" s="24">
        <v>0</v>
      </c>
      <c r="I298" s="375"/>
      <c r="J298" s="371"/>
    </row>
    <row r="299" spans="1:10" ht="16.5" customHeight="1">
      <c r="A299" s="170" t="s">
        <v>588</v>
      </c>
      <c r="B299" s="23">
        <f>E299+F299+G299+H299</f>
        <v>0</v>
      </c>
      <c r="C299" s="24">
        <v>0</v>
      </c>
      <c r="D299" s="24">
        <v>0</v>
      </c>
      <c r="E299" s="24">
        <v>0</v>
      </c>
      <c r="F299" s="24">
        <v>0</v>
      </c>
      <c r="G299" s="24">
        <v>0</v>
      </c>
      <c r="H299" s="24">
        <v>0</v>
      </c>
      <c r="I299" s="375"/>
      <c r="J299" s="371"/>
    </row>
    <row r="300" spans="1:10" ht="16.5" customHeight="1">
      <c r="A300" s="170" t="s">
        <v>190</v>
      </c>
      <c r="B300" s="23">
        <f>E300+F300+G300+H300</f>
        <v>158</v>
      </c>
      <c r="C300" s="24">
        <v>34.3</v>
      </c>
      <c r="D300" s="24">
        <v>34.3</v>
      </c>
      <c r="E300" s="24">
        <v>3</v>
      </c>
      <c r="F300" s="24">
        <v>45</v>
      </c>
      <c r="G300" s="24">
        <v>55</v>
      </c>
      <c r="H300" s="24">
        <v>55</v>
      </c>
      <c r="I300" s="375"/>
      <c r="J300" s="371"/>
    </row>
    <row r="301" spans="1:10" ht="33.75" customHeight="1">
      <c r="A301" s="188" t="s">
        <v>259</v>
      </c>
      <c r="B301" s="23">
        <f>E301+F301+G301+H301</f>
        <v>0.2</v>
      </c>
      <c r="C301" s="18">
        <f aca="true" t="shared" si="93" ref="C301:H301">C303</f>
        <v>0.534</v>
      </c>
      <c r="D301" s="18">
        <f t="shared" si="93"/>
        <v>0.534</v>
      </c>
      <c r="E301" s="24">
        <f t="shared" si="93"/>
        <v>0.05</v>
      </c>
      <c r="F301" s="24">
        <f t="shared" si="93"/>
        <v>0.05</v>
      </c>
      <c r="G301" s="24">
        <f t="shared" si="93"/>
        <v>0.05</v>
      </c>
      <c r="H301" s="24">
        <f t="shared" si="93"/>
        <v>0.05</v>
      </c>
      <c r="I301" s="375" t="s">
        <v>260</v>
      </c>
      <c r="J301" s="371"/>
    </row>
    <row r="302" spans="1:10" ht="16.5" customHeight="1">
      <c r="A302" s="168" t="s">
        <v>181</v>
      </c>
      <c r="B302" s="23"/>
      <c r="C302" s="18"/>
      <c r="D302" s="18"/>
      <c r="E302" s="24"/>
      <c r="F302" s="24"/>
      <c r="G302" s="24"/>
      <c r="H302" s="24"/>
      <c r="I302" s="375"/>
      <c r="J302" s="371"/>
    </row>
    <row r="303" spans="1:10" ht="15.75">
      <c r="A303" s="170" t="s">
        <v>183</v>
      </c>
      <c r="B303" s="23">
        <f>E303+F303+G303+H303</f>
        <v>0.2</v>
      </c>
      <c r="C303" s="18">
        <v>0.534</v>
      </c>
      <c r="D303" s="18">
        <v>0.534</v>
      </c>
      <c r="E303" s="24">
        <v>0.05</v>
      </c>
      <c r="F303" s="24">
        <v>0.05</v>
      </c>
      <c r="G303" s="24">
        <v>0.05</v>
      </c>
      <c r="H303" s="24">
        <v>0.05</v>
      </c>
      <c r="I303" s="375"/>
      <c r="J303" s="371"/>
    </row>
    <row r="304" spans="1:10" ht="33" customHeight="1">
      <c r="A304" s="188" t="s">
        <v>261</v>
      </c>
      <c r="B304" s="23">
        <f>E304+F304+G304+H304</f>
        <v>0</v>
      </c>
      <c r="C304" s="24">
        <f aca="true" t="shared" si="94" ref="C304:H304">C306</f>
        <v>2</v>
      </c>
      <c r="D304" s="24">
        <f t="shared" si="94"/>
        <v>0</v>
      </c>
      <c r="E304" s="24">
        <f t="shared" si="94"/>
        <v>0</v>
      </c>
      <c r="F304" s="24">
        <f t="shared" si="94"/>
        <v>0</v>
      </c>
      <c r="G304" s="24">
        <f t="shared" si="94"/>
        <v>0</v>
      </c>
      <c r="H304" s="24">
        <f t="shared" si="94"/>
        <v>0</v>
      </c>
      <c r="I304" s="378"/>
      <c r="J304" s="371"/>
    </row>
    <row r="305" spans="1:10" ht="16.5" customHeight="1">
      <c r="A305" s="168" t="s">
        <v>181</v>
      </c>
      <c r="B305" s="23"/>
      <c r="C305" s="24"/>
      <c r="D305" s="24"/>
      <c r="E305" s="24"/>
      <c r="F305" s="24"/>
      <c r="G305" s="24"/>
      <c r="H305" s="24"/>
      <c r="I305" s="378"/>
      <c r="J305" s="371"/>
    </row>
    <row r="306" spans="1:10" ht="16.5" customHeight="1">
      <c r="A306" s="170" t="s">
        <v>182</v>
      </c>
      <c r="B306" s="23">
        <f>E306+F306+G306+H306</f>
        <v>0</v>
      </c>
      <c r="C306" s="24">
        <v>2</v>
      </c>
      <c r="D306" s="24"/>
      <c r="E306" s="24"/>
      <c r="F306" s="24"/>
      <c r="G306" s="24"/>
      <c r="H306" s="24"/>
      <c r="I306" s="378"/>
      <c r="J306" s="371"/>
    </row>
    <row r="307" spans="1:10" ht="31.5">
      <c r="A307" s="188" t="s">
        <v>262</v>
      </c>
      <c r="B307" s="23">
        <f>E307+F307+G307+H307</f>
        <v>7.78</v>
      </c>
      <c r="C307" s="24">
        <f aca="true" t="shared" si="95" ref="C307:H307">C309</f>
        <v>11.4</v>
      </c>
      <c r="D307" s="24">
        <f t="shared" si="95"/>
        <v>1.63416</v>
      </c>
      <c r="E307" s="24">
        <f t="shared" si="95"/>
        <v>1.9</v>
      </c>
      <c r="F307" s="24">
        <f t="shared" si="95"/>
        <v>1.96</v>
      </c>
      <c r="G307" s="24">
        <f t="shared" si="95"/>
        <v>1.96</v>
      </c>
      <c r="H307" s="24">
        <f t="shared" si="95"/>
        <v>1.96</v>
      </c>
      <c r="I307" s="378"/>
      <c r="J307" s="371"/>
    </row>
    <row r="308" spans="1:10" ht="16.5" customHeight="1">
      <c r="A308" s="168" t="s">
        <v>181</v>
      </c>
      <c r="B308" s="23"/>
      <c r="C308" s="24"/>
      <c r="D308" s="24"/>
      <c r="E308" s="24"/>
      <c r="F308" s="24"/>
      <c r="G308" s="24"/>
      <c r="H308" s="24"/>
      <c r="I308" s="378"/>
      <c r="J308" s="371"/>
    </row>
    <row r="309" spans="1:10" ht="16.5" customHeight="1">
      <c r="A309" s="170" t="s">
        <v>182</v>
      </c>
      <c r="B309" s="23">
        <f>E309+F309+G309+H309</f>
        <v>7.78</v>
      </c>
      <c r="C309" s="24">
        <v>11.4</v>
      </c>
      <c r="D309" s="18">
        <v>1.63416</v>
      </c>
      <c r="E309" s="24">
        <v>1.9</v>
      </c>
      <c r="F309" s="24">
        <v>1.96</v>
      </c>
      <c r="G309" s="24">
        <v>1.96</v>
      </c>
      <c r="H309" s="24">
        <v>1.96</v>
      </c>
      <c r="I309" s="378"/>
      <c r="J309" s="371"/>
    </row>
    <row r="310" spans="1:10" ht="16.5" customHeight="1">
      <c r="A310" s="188" t="s">
        <v>263</v>
      </c>
      <c r="B310" s="23">
        <f>E310+F310+G310+H310</f>
        <v>0.44</v>
      </c>
      <c r="C310" s="24">
        <f aca="true" t="shared" si="96" ref="C310:H310">C312</f>
        <v>0.1098</v>
      </c>
      <c r="D310" s="24">
        <f t="shared" si="96"/>
        <v>0.1098</v>
      </c>
      <c r="E310" s="24">
        <f t="shared" si="96"/>
        <v>0.11</v>
      </c>
      <c r="F310" s="24">
        <f t="shared" si="96"/>
        <v>0.11</v>
      </c>
      <c r="G310" s="24">
        <f t="shared" si="96"/>
        <v>0.11</v>
      </c>
      <c r="H310" s="24">
        <f t="shared" si="96"/>
        <v>0.11</v>
      </c>
      <c r="I310" s="378"/>
      <c r="J310" s="371"/>
    </row>
    <row r="311" spans="1:10" ht="16.5" customHeight="1">
      <c r="A311" s="168" t="s">
        <v>181</v>
      </c>
      <c r="B311" s="23"/>
      <c r="C311" s="18"/>
      <c r="D311" s="24"/>
      <c r="E311" s="24"/>
      <c r="F311" s="24"/>
      <c r="G311" s="24"/>
      <c r="H311" s="24"/>
      <c r="I311" s="378"/>
      <c r="J311" s="371"/>
    </row>
    <row r="312" spans="1:10" ht="16.5" customHeight="1">
      <c r="A312" s="170" t="s">
        <v>182</v>
      </c>
      <c r="B312" s="23">
        <f>E312+F312+G312+H312</f>
        <v>0.44</v>
      </c>
      <c r="C312" s="18">
        <v>0.1098</v>
      </c>
      <c r="D312" s="24">
        <v>0.1098</v>
      </c>
      <c r="E312" s="24">
        <v>0.11</v>
      </c>
      <c r="F312" s="24">
        <v>0.11</v>
      </c>
      <c r="G312" s="24">
        <v>0.11</v>
      </c>
      <c r="H312" s="24">
        <v>0.11</v>
      </c>
      <c r="I312" s="378"/>
      <c r="J312" s="371"/>
    </row>
    <row r="313" spans="1:10" ht="31.5">
      <c r="A313" s="188" t="s">
        <v>264</v>
      </c>
      <c r="B313" s="23">
        <f>E313+F313+G313+H313</f>
        <v>0</v>
      </c>
      <c r="C313" s="18">
        <f aca="true" t="shared" si="97" ref="C313:H313">C315</f>
        <v>0.7952800000000001</v>
      </c>
      <c r="D313" s="14">
        <f t="shared" si="97"/>
        <v>0</v>
      </c>
      <c r="E313" s="14">
        <f t="shared" si="97"/>
        <v>0</v>
      </c>
      <c r="F313" s="14">
        <f t="shared" si="97"/>
        <v>0</v>
      </c>
      <c r="G313" s="14">
        <f t="shared" si="97"/>
        <v>0</v>
      </c>
      <c r="H313" s="14">
        <f t="shared" si="97"/>
        <v>0</v>
      </c>
      <c r="I313" s="378"/>
      <c r="J313" s="371"/>
    </row>
    <row r="314" spans="1:10" ht="16.5" customHeight="1">
      <c r="A314" s="168" t="s">
        <v>181</v>
      </c>
      <c r="B314" s="23"/>
      <c r="C314" s="18"/>
      <c r="D314" s="24"/>
      <c r="E314" s="24"/>
      <c r="F314" s="24"/>
      <c r="G314" s="24"/>
      <c r="H314" s="24"/>
      <c r="I314" s="378"/>
      <c r="J314" s="371"/>
    </row>
    <row r="315" spans="1:10" ht="16.5" customHeight="1">
      <c r="A315" s="170" t="s">
        <v>182</v>
      </c>
      <c r="B315" s="23">
        <f>E315+F315+G315+H315</f>
        <v>0</v>
      </c>
      <c r="C315" s="18">
        <v>0.7952800000000001</v>
      </c>
      <c r="D315" s="24">
        <v>0</v>
      </c>
      <c r="E315" s="24">
        <v>0</v>
      </c>
      <c r="F315" s="24">
        <v>0</v>
      </c>
      <c r="G315" s="24">
        <v>0</v>
      </c>
      <c r="H315" s="24">
        <v>0</v>
      </c>
      <c r="I315" s="378"/>
      <c r="J315" s="371"/>
    </row>
    <row r="316" spans="1:10" ht="31.5">
      <c r="A316" s="171" t="s">
        <v>265</v>
      </c>
      <c r="B316" s="23">
        <f>E316+F316+G316+H316</f>
        <v>71.7</v>
      </c>
      <c r="C316" s="24">
        <f aca="true" t="shared" si="98" ref="C316:H316">C318</f>
        <v>15.392</v>
      </c>
      <c r="D316" s="24">
        <f t="shared" si="98"/>
        <v>15.392</v>
      </c>
      <c r="E316" s="24">
        <f t="shared" si="98"/>
        <v>17.7</v>
      </c>
      <c r="F316" s="24">
        <f t="shared" si="98"/>
        <v>18</v>
      </c>
      <c r="G316" s="24">
        <f t="shared" si="98"/>
        <v>18</v>
      </c>
      <c r="H316" s="24">
        <f t="shared" si="98"/>
        <v>18</v>
      </c>
      <c r="I316" s="378"/>
      <c r="J316" s="371"/>
    </row>
    <row r="317" spans="1:10" ht="16.5" customHeight="1">
      <c r="A317" s="168" t="s">
        <v>181</v>
      </c>
      <c r="B317" s="23"/>
      <c r="C317" s="18"/>
      <c r="D317" s="18"/>
      <c r="E317" s="18"/>
      <c r="F317" s="18"/>
      <c r="G317" s="24"/>
      <c r="H317" s="24"/>
      <c r="I317" s="378"/>
      <c r="J317" s="371"/>
    </row>
    <row r="318" spans="1:10" ht="16.5" customHeight="1">
      <c r="A318" s="170" t="s">
        <v>184</v>
      </c>
      <c r="B318" s="23">
        <f>E318+F318+G318+H318</f>
        <v>71.7</v>
      </c>
      <c r="C318" s="24">
        <v>15.392</v>
      </c>
      <c r="D318" s="24">
        <v>15.392</v>
      </c>
      <c r="E318" s="24">
        <v>17.7</v>
      </c>
      <c r="F318" s="24">
        <v>18</v>
      </c>
      <c r="G318" s="24">
        <v>18</v>
      </c>
      <c r="H318" s="24">
        <v>18</v>
      </c>
      <c r="I318" s="378"/>
      <c r="J318" s="371"/>
    </row>
    <row r="319" spans="1:10" ht="31.5">
      <c r="A319" s="171" t="s">
        <v>266</v>
      </c>
      <c r="B319" s="23">
        <f>E319+F319+G319+H319</f>
        <v>5.6</v>
      </c>
      <c r="C319" s="18">
        <f aca="true" t="shared" si="99" ref="C319:H319">C321</f>
        <v>0.675</v>
      </c>
      <c r="D319" s="18">
        <f t="shared" si="99"/>
        <v>0.675</v>
      </c>
      <c r="E319" s="24">
        <f t="shared" si="99"/>
        <v>1.4</v>
      </c>
      <c r="F319" s="24">
        <f t="shared" si="99"/>
        <v>1.4</v>
      </c>
      <c r="G319" s="24">
        <f t="shared" si="99"/>
        <v>1.4</v>
      </c>
      <c r="H319" s="24">
        <f t="shared" si="99"/>
        <v>1.4</v>
      </c>
      <c r="I319" s="384"/>
      <c r="J319" s="371"/>
    </row>
    <row r="320" spans="1:10" ht="16.5" customHeight="1">
      <c r="A320" s="168" t="s">
        <v>181</v>
      </c>
      <c r="B320" s="23"/>
      <c r="C320" s="18"/>
      <c r="D320" s="18"/>
      <c r="E320" s="24"/>
      <c r="F320" s="24"/>
      <c r="G320" s="24"/>
      <c r="H320" s="24"/>
      <c r="I320" s="384"/>
      <c r="J320" s="371"/>
    </row>
    <row r="321" spans="1:10" ht="16.5" customHeight="1">
      <c r="A321" s="170" t="s">
        <v>183</v>
      </c>
      <c r="B321" s="23">
        <f>E321+F321+G321+H321</f>
        <v>5.6</v>
      </c>
      <c r="C321" s="18">
        <v>0.675</v>
      </c>
      <c r="D321" s="18">
        <v>0.675</v>
      </c>
      <c r="E321" s="24">
        <v>1.4</v>
      </c>
      <c r="F321" s="24">
        <v>1.4</v>
      </c>
      <c r="G321" s="24">
        <v>1.4</v>
      </c>
      <c r="H321" s="24">
        <v>1.4</v>
      </c>
      <c r="I321" s="384"/>
      <c r="J321" s="371"/>
    </row>
    <row r="322" spans="1:10" ht="49.5" customHeight="1">
      <c r="A322" s="188" t="s">
        <v>267</v>
      </c>
      <c r="B322" s="23">
        <f>E322+F322+G322+H322</f>
        <v>5.8</v>
      </c>
      <c r="C322" s="24">
        <f aca="true" t="shared" si="100" ref="C322:H322">C324</f>
        <v>1.45</v>
      </c>
      <c r="D322" s="24">
        <f t="shared" si="100"/>
        <v>1.45</v>
      </c>
      <c r="E322" s="24">
        <f t="shared" si="100"/>
        <v>1.45</v>
      </c>
      <c r="F322" s="24">
        <f t="shared" si="100"/>
        <v>1.45</v>
      </c>
      <c r="G322" s="24">
        <f t="shared" si="100"/>
        <v>1.45</v>
      </c>
      <c r="H322" s="24">
        <f t="shared" si="100"/>
        <v>1.45</v>
      </c>
      <c r="I322" s="375" t="s">
        <v>268</v>
      </c>
      <c r="J322" s="371"/>
    </row>
    <row r="323" spans="1:10" ht="16.5" customHeight="1">
      <c r="A323" s="168" t="s">
        <v>181</v>
      </c>
      <c r="B323" s="23"/>
      <c r="C323" s="24"/>
      <c r="D323" s="24"/>
      <c r="E323" s="24"/>
      <c r="F323" s="24"/>
      <c r="G323" s="24"/>
      <c r="H323" s="24"/>
      <c r="I323" s="375"/>
      <c r="J323" s="371"/>
    </row>
    <row r="324" spans="1:10" ht="16.5" customHeight="1">
      <c r="A324" s="170" t="s">
        <v>183</v>
      </c>
      <c r="B324" s="23">
        <f>E324+F324+G324+H324</f>
        <v>5.8</v>
      </c>
      <c r="C324" s="24">
        <v>1.45</v>
      </c>
      <c r="D324" s="24">
        <v>1.45</v>
      </c>
      <c r="E324" s="24">
        <v>1.45</v>
      </c>
      <c r="F324" s="24">
        <v>1.45</v>
      </c>
      <c r="G324" s="24">
        <v>1.45</v>
      </c>
      <c r="H324" s="24">
        <v>1.45</v>
      </c>
      <c r="I324" s="375"/>
      <c r="J324" s="371"/>
    </row>
    <row r="325" spans="1:10" ht="16.5" customHeight="1">
      <c r="A325" s="199" t="s">
        <v>603</v>
      </c>
      <c r="B325" s="183">
        <f aca="true" t="shared" si="101" ref="B325:H325">B327+B328</f>
        <v>107.59</v>
      </c>
      <c r="C325" s="183">
        <f t="shared" si="101"/>
        <v>14.23</v>
      </c>
      <c r="D325" s="183">
        <f t="shared" si="101"/>
        <v>14.23</v>
      </c>
      <c r="E325" s="183">
        <f t="shared" si="101"/>
        <v>26.9</v>
      </c>
      <c r="F325" s="183">
        <f t="shared" si="101"/>
        <v>26.53</v>
      </c>
      <c r="G325" s="183">
        <f t="shared" si="101"/>
        <v>27.03</v>
      </c>
      <c r="H325" s="183">
        <f t="shared" si="101"/>
        <v>27.130000000000003</v>
      </c>
      <c r="I325" s="200"/>
      <c r="J325" s="191"/>
    </row>
    <row r="326" spans="1:10" ht="15" customHeight="1">
      <c r="A326" s="168" t="s">
        <v>181</v>
      </c>
      <c r="B326" s="180"/>
      <c r="C326" s="33"/>
      <c r="D326" s="33"/>
      <c r="E326" s="33"/>
      <c r="F326" s="33"/>
      <c r="G326" s="33"/>
      <c r="H326" s="33"/>
      <c r="I326" s="375" t="s">
        <v>604</v>
      </c>
      <c r="J326" s="169"/>
    </row>
    <row r="327" spans="1:10" ht="16.5" customHeight="1">
      <c r="A327" s="170" t="s">
        <v>183</v>
      </c>
      <c r="B327" s="23">
        <f aca="true" t="shared" si="102" ref="B327:B335">E327+F327+G327+H327</f>
        <v>8.59</v>
      </c>
      <c r="C327" s="25">
        <f aca="true" t="shared" si="103" ref="C327:H327">C332</f>
        <v>1.43</v>
      </c>
      <c r="D327" s="25">
        <f t="shared" si="103"/>
        <v>1.43</v>
      </c>
      <c r="E327" s="25">
        <f t="shared" si="103"/>
        <v>4</v>
      </c>
      <c r="F327" s="25">
        <f t="shared" si="103"/>
        <v>1.53</v>
      </c>
      <c r="G327" s="25">
        <f t="shared" si="103"/>
        <v>1.53</v>
      </c>
      <c r="H327" s="25">
        <f t="shared" si="103"/>
        <v>1.53</v>
      </c>
      <c r="I327" s="375"/>
      <c r="J327" s="169"/>
    </row>
    <row r="328" spans="1:10" ht="20.25" customHeight="1">
      <c r="A328" s="170" t="s">
        <v>184</v>
      </c>
      <c r="B328" s="23">
        <f t="shared" si="102"/>
        <v>99</v>
      </c>
      <c r="C328" s="22">
        <f aca="true" t="shared" si="104" ref="C328:H328">C329+C330+C331</f>
        <v>12.8</v>
      </c>
      <c r="D328" s="22">
        <f t="shared" si="104"/>
        <v>12.8</v>
      </c>
      <c r="E328" s="22">
        <f t="shared" si="104"/>
        <v>22.9</v>
      </c>
      <c r="F328" s="22">
        <f t="shared" si="104"/>
        <v>25</v>
      </c>
      <c r="G328" s="22">
        <f t="shared" si="104"/>
        <v>25.5</v>
      </c>
      <c r="H328" s="22">
        <f t="shared" si="104"/>
        <v>25.6</v>
      </c>
      <c r="I328" s="375"/>
      <c r="J328" s="169"/>
    </row>
    <row r="329" spans="1:10" ht="60">
      <c r="A329" s="188" t="s">
        <v>605</v>
      </c>
      <c r="B329" s="23">
        <f t="shared" si="102"/>
        <v>63.5</v>
      </c>
      <c r="C329" s="14">
        <v>5</v>
      </c>
      <c r="D329" s="14">
        <v>6</v>
      </c>
      <c r="E329" s="14">
        <v>15</v>
      </c>
      <c r="F329" s="14">
        <v>16</v>
      </c>
      <c r="G329" s="14">
        <v>16.2</v>
      </c>
      <c r="H329" s="14">
        <v>16.3</v>
      </c>
      <c r="I329" s="201" t="s">
        <v>269</v>
      </c>
      <c r="J329" s="169"/>
    </row>
    <row r="330" spans="1:10" ht="31.5">
      <c r="A330" s="188" t="s">
        <v>607</v>
      </c>
      <c r="B330" s="23">
        <f t="shared" si="102"/>
        <v>31.4</v>
      </c>
      <c r="C330" s="14">
        <v>7</v>
      </c>
      <c r="D330" s="14">
        <v>6</v>
      </c>
      <c r="E330" s="14">
        <v>7</v>
      </c>
      <c r="F330" s="14">
        <v>8</v>
      </c>
      <c r="G330" s="14">
        <v>8.2</v>
      </c>
      <c r="H330" s="14">
        <v>8.2</v>
      </c>
      <c r="I330" s="173" t="s">
        <v>270</v>
      </c>
      <c r="J330" s="169"/>
    </row>
    <row r="331" spans="1:10" ht="60">
      <c r="A331" s="188" t="s">
        <v>609</v>
      </c>
      <c r="B331" s="23">
        <f t="shared" si="102"/>
        <v>4.1</v>
      </c>
      <c r="C331" s="15">
        <v>0.8</v>
      </c>
      <c r="D331" s="15">
        <v>0.8</v>
      </c>
      <c r="E331" s="15">
        <v>0.9</v>
      </c>
      <c r="F331" s="14">
        <v>1</v>
      </c>
      <c r="G331" s="14">
        <v>1.1</v>
      </c>
      <c r="H331" s="14">
        <v>1.1</v>
      </c>
      <c r="I331" s="173" t="s">
        <v>271</v>
      </c>
      <c r="J331" s="169"/>
    </row>
    <row r="332" spans="1:10" ht="48" customHeight="1">
      <c r="A332" s="188" t="s">
        <v>86</v>
      </c>
      <c r="B332" s="23">
        <f t="shared" si="102"/>
        <v>8.59</v>
      </c>
      <c r="C332" s="24">
        <f>C334</f>
        <v>1.43</v>
      </c>
      <c r="D332" s="24">
        <f>D333+D334</f>
        <v>1.43</v>
      </c>
      <c r="E332" s="24">
        <f>E333+E334</f>
        <v>4</v>
      </c>
      <c r="F332" s="24">
        <f>F333+F334</f>
        <v>1.53</v>
      </c>
      <c r="G332" s="24">
        <f>G333+G334</f>
        <v>1.53</v>
      </c>
      <c r="H332" s="24">
        <f>H333+H334</f>
        <v>1.53</v>
      </c>
      <c r="I332" s="378" t="s">
        <v>272</v>
      </c>
      <c r="J332" s="371"/>
    </row>
    <row r="333" spans="1:10" ht="16.5" customHeight="1">
      <c r="A333" s="170" t="s">
        <v>88</v>
      </c>
      <c r="B333" s="23">
        <f t="shared" si="102"/>
        <v>8.59</v>
      </c>
      <c r="C333" s="24">
        <v>0</v>
      </c>
      <c r="D333" s="24">
        <v>1.43</v>
      </c>
      <c r="E333" s="24">
        <v>4</v>
      </c>
      <c r="F333" s="24">
        <v>1.53</v>
      </c>
      <c r="G333" s="24">
        <v>1.53</v>
      </c>
      <c r="H333" s="24">
        <v>1.53</v>
      </c>
      <c r="I333" s="378"/>
      <c r="J333" s="371"/>
    </row>
    <row r="334" spans="1:10" ht="16.5" customHeight="1">
      <c r="A334" s="170" t="s">
        <v>89</v>
      </c>
      <c r="B334" s="23">
        <f t="shared" si="102"/>
        <v>0</v>
      </c>
      <c r="C334" s="24">
        <v>1.43</v>
      </c>
      <c r="D334" s="24">
        <v>0</v>
      </c>
      <c r="E334" s="24">
        <v>0</v>
      </c>
      <c r="F334" s="24">
        <v>0</v>
      </c>
      <c r="G334" s="24">
        <v>0</v>
      </c>
      <c r="H334" s="24">
        <v>0</v>
      </c>
      <c r="I334" s="378"/>
      <c r="J334" s="371"/>
    </row>
    <row r="335" spans="1:10" ht="15.75">
      <c r="A335" s="170" t="s">
        <v>90</v>
      </c>
      <c r="B335" s="23">
        <f t="shared" si="102"/>
        <v>0</v>
      </c>
      <c r="C335" s="24"/>
      <c r="D335" s="24"/>
      <c r="E335" s="24"/>
      <c r="F335" s="24"/>
      <c r="G335" s="24"/>
      <c r="H335" s="24"/>
      <c r="I335" s="378"/>
      <c r="J335" s="371"/>
    </row>
    <row r="336" spans="1:10" ht="20.25" customHeight="1">
      <c r="A336" s="182" t="s">
        <v>91</v>
      </c>
      <c r="B336" s="183">
        <f aca="true" t="shared" si="105" ref="B336:H336">B339+B353+B359</f>
        <v>27881.673999999995</v>
      </c>
      <c r="C336" s="202">
        <f t="shared" si="105"/>
        <v>7711.239999999999</v>
      </c>
      <c r="D336" s="202">
        <f t="shared" si="105"/>
        <v>11002.826</v>
      </c>
      <c r="E336" s="202">
        <f t="shared" si="105"/>
        <v>9315.201</v>
      </c>
      <c r="F336" s="202">
        <f t="shared" si="105"/>
        <v>6014.402</v>
      </c>
      <c r="G336" s="202">
        <f t="shared" si="105"/>
        <v>6274.621</v>
      </c>
      <c r="H336" s="202">
        <f t="shared" si="105"/>
        <v>6277.449999999999</v>
      </c>
      <c r="I336" s="185"/>
      <c r="J336" s="191"/>
    </row>
    <row r="337" spans="1:10" ht="15" customHeight="1">
      <c r="A337" s="168" t="s">
        <v>181</v>
      </c>
      <c r="B337" s="180"/>
      <c r="C337" s="15"/>
      <c r="D337" s="15"/>
      <c r="E337" s="15"/>
      <c r="F337" s="15"/>
      <c r="G337" s="15"/>
      <c r="H337" s="15"/>
      <c r="I337" s="186"/>
      <c r="J337" s="169"/>
    </row>
    <row r="338" spans="1:10" ht="16.5" customHeight="1">
      <c r="A338" s="170" t="s">
        <v>184</v>
      </c>
      <c r="B338" s="203"/>
      <c r="C338" s="33"/>
      <c r="D338" s="33"/>
      <c r="E338" s="33"/>
      <c r="F338" s="33"/>
      <c r="G338" s="33"/>
      <c r="H338" s="33"/>
      <c r="I338" s="186"/>
      <c r="J338" s="169"/>
    </row>
    <row r="339" spans="1:10" ht="31.5" customHeight="1">
      <c r="A339" s="171" t="s">
        <v>92</v>
      </c>
      <c r="B339" s="203">
        <f aca="true" t="shared" si="106" ref="B339:H339">B341+B342+B343+B344+B345+B346+B347+B348+B349+B350+B351+B352</f>
        <v>27709.862999999998</v>
      </c>
      <c r="C339" s="24">
        <f t="shared" si="106"/>
        <v>7688.639999999999</v>
      </c>
      <c r="D339" s="24">
        <f t="shared" si="106"/>
        <v>10944.551</v>
      </c>
      <c r="E339" s="24">
        <f t="shared" si="106"/>
        <v>9231.284</v>
      </c>
      <c r="F339" s="24">
        <f t="shared" si="106"/>
        <v>5975.112</v>
      </c>
      <c r="G339" s="24">
        <f t="shared" si="106"/>
        <v>6250.317</v>
      </c>
      <c r="H339" s="24">
        <f t="shared" si="106"/>
        <v>6253.15</v>
      </c>
      <c r="I339" s="186"/>
      <c r="J339" s="377" t="s">
        <v>273</v>
      </c>
    </row>
    <row r="340" spans="1:10" ht="16.5" customHeight="1">
      <c r="A340" s="168" t="s">
        <v>93</v>
      </c>
      <c r="B340" s="203"/>
      <c r="C340" s="15"/>
      <c r="D340" s="15"/>
      <c r="E340" s="15"/>
      <c r="F340" s="15"/>
      <c r="G340" s="15"/>
      <c r="H340" s="15"/>
      <c r="I340" s="186"/>
      <c r="J340" s="377"/>
    </row>
    <row r="341" spans="1:10" ht="15.75">
      <c r="A341" s="170" t="s">
        <v>94</v>
      </c>
      <c r="B341" s="203">
        <f aca="true" t="shared" si="107" ref="B341:B363">E341+F341+G341+H341</f>
        <v>72.5</v>
      </c>
      <c r="C341" s="24">
        <v>0.4</v>
      </c>
      <c r="D341" s="24">
        <v>0.5</v>
      </c>
      <c r="E341" s="24">
        <v>72</v>
      </c>
      <c r="F341" s="24">
        <v>0.5</v>
      </c>
      <c r="G341" s="24">
        <v>0</v>
      </c>
      <c r="H341" s="24">
        <v>0</v>
      </c>
      <c r="I341" s="173" t="s">
        <v>274</v>
      </c>
      <c r="J341" s="377"/>
    </row>
    <row r="342" spans="1:10" ht="15.75">
      <c r="A342" s="170" t="s">
        <v>96</v>
      </c>
      <c r="B342" s="203">
        <f t="shared" si="107"/>
        <v>255</v>
      </c>
      <c r="C342" s="24">
        <v>1953</v>
      </c>
      <c r="D342" s="24">
        <v>2751</v>
      </c>
      <c r="E342" s="24">
        <v>255</v>
      </c>
      <c r="F342" s="24">
        <v>0</v>
      </c>
      <c r="G342" s="24">
        <v>0</v>
      </c>
      <c r="H342" s="24">
        <v>0</v>
      </c>
      <c r="I342" s="173"/>
      <c r="J342" s="377"/>
    </row>
    <row r="343" spans="1:10" ht="31.5">
      <c r="A343" s="170" t="s">
        <v>275</v>
      </c>
      <c r="B343" s="203">
        <f t="shared" si="107"/>
        <v>1750</v>
      </c>
      <c r="C343" s="24">
        <v>394.7</v>
      </c>
      <c r="D343" s="24">
        <v>450</v>
      </c>
      <c r="E343" s="24">
        <v>450</v>
      </c>
      <c r="F343" s="24">
        <v>500</v>
      </c>
      <c r="G343" s="24">
        <v>400</v>
      </c>
      <c r="H343" s="24">
        <v>400</v>
      </c>
      <c r="I343" s="173" t="s">
        <v>276</v>
      </c>
      <c r="J343" s="377"/>
    </row>
    <row r="344" spans="1:10" ht="15.75">
      <c r="A344" s="170" t="s">
        <v>100</v>
      </c>
      <c r="B344" s="203">
        <f t="shared" si="107"/>
        <v>6500</v>
      </c>
      <c r="C344" s="24">
        <v>630</v>
      </c>
      <c r="D344" s="24">
        <v>500</v>
      </c>
      <c r="E344" s="24">
        <v>1000</v>
      </c>
      <c r="F344" s="24">
        <v>1500</v>
      </c>
      <c r="G344" s="24">
        <v>2000</v>
      </c>
      <c r="H344" s="24">
        <v>2000</v>
      </c>
      <c r="I344" s="173"/>
      <c r="J344" s="377"/>
    </row>
    <row r="345" spans="1:10" ht="30">
      <c r="A345" s="170" t="s">
        <v>102</v>
      </c>
      <c r="B345" s="203">
        <f t="shared" si="107"/>
        <v>1.177</v>
      </c>
      <c r="C345" s="24">
        <v>0.129</v>
      </c>
      <c r="D345" s="24">
        <v>0.269</v>
      </c>
      <c r="E345" s="24">
        <v>0.213</v>
      </c>
      <c r="F345" s="24">
        <v>0.674</v>
      </c>
      <c r="G345" s="24">
        <v>0.14</v>
      </c>
      <c r="H345" s="24">
        <v>0.15</v>
      </c>
      <c r="I345" s="173" t="s">
        <v>277</v>
      </c>
      <c r="J345" s="377"/>
    </row>
    <row r="346" spans="1:10" ht="45">
      <c r="A346" s="170" t="s">
        <v>278</v>
      </c>
      <c r="B346" s="203">
        <f t="shared" si="107"/>
        <v>1498.4</v>
      </c>
      <c r="C346" s="14">
        <v>163</v>
      </c>
      <c r="D346" s="14">
        <v>262.4</v>
      </c>
      <c r="E346" s="14">
        <v>407.9</v>
      </c>
      <c r="F346" s="14">
        <v>380.5</v>
      </c>
      <c r="G346" s="14">
        <v>355</v>
      </c>
      <c r="H346" s="14">
        <v>355</v>
      </c>
      <c r="I346" s="173" t="s">
        <v>273</v>
      </c>
      <c r="J346" s="377"/>
    </row>
    <row r="347" spans="1:10" ht="30">
      <c r="A347" s="170" t="s">
        <v>279</v>
      </c>
      <c r="B347" s="203">
        <f t="shared" si="107"/>
        <v>139</v>
      </c>
      <c r="C347" s="14">
        <v>4.531</v>
      </c>
      <c r="D347" s="14">
        <v>20.2</v>
      </c>
      <c r="E347" s="14">
        <v>139</v>
      </c>
      <c r="F347" s="14">
        <v>0</v>
      </c>
      <c r="G347" s="14">
        <v>0</v>
      </c>
      <c r="H347" s="14">
        <v>0</v>
      </c>
      <c r="I347" s="173" t="s">
        <v>280</v>
      </c>
      <c r="J347" s="377"/>
    </row>
    <row r="348" spans="1:10" ht="15.75">
      <c r="A348" s="170" t="s">
        <v>281</v>
      </c>
      <c r="B348" s="203">
        <f t="shared" si="107"/>
        <v>6.686</v>
      </c>
      <c r="C348" s="14">
        <v>1.88</v>
      </c>
      <c r="D348" s="14">
        <v>2.182</v>
      </c>
      <c r="E348" s="14">
        <v>3.771</v>
      </c>
      <c r="F348" s="14">
        <v>1.038</v>
      </c>
      <c r="G348" s="14">
        <v>0.877</v>
      </c>
      <c r="H348" s="14">
        <v>1</v>
      </c>
      <c r="I348" s="173" t="s">
        <v>282</v>
      </c>
      <c r="J348" s="377"/>
    </row>
    <row r="349" spans="1:10" ht="30">
      <c r="A349" s="170" t="s">
        <v>104</v>
      </c>
      <c r="B349" s="203">
        <f t="shared" si="107"/>
        <v>6953</v>
      </c>
      <c r="C349" s="14">
        <v>3157</v>
      </c>
      <c r="D349" s="14">
        <v>5308</v>
      </c>
      <c r="E349" s="14">
        <v>5375</v>
      </c>
      <c r="F349" s="14">
        <v>550</v>
      </c>
      <c r="G349" s="14">
        <v>514</v>
      </c>
      <c r="H349" s="14">
        <v>514</v>
      </c>
      <c r="I349" s="173" t="s">
        <v>283</v>
      </c>
      <c r="J349" s="377"/>
    </row>
    <row r="350" spans="1:10" ht="31.5">
      <c r="A350" s="170" t="s">
        <v>106</v>
      </c>
      <c r="B350" s="203">
        <f t="shared" si="107"/>
        <v>1787.1000000000001</v>
      </c>
      <c r="C350" s="14">
        <v>105</v>
      </c>
      <c r="D350" s="14">
        <v>120</v>
      </c>
      <c r="E350" s="14">
        <v>104.4</v>
      </c>
      <c r="F350" s="14">
        <v>1147.4</v>
      </c>
      <c r="G350" s="14">
        <v>267.3</v>
      </c>
      <c r="H350" s="14">
        <v>268</v>
      </c>
      <c r="I350" s="173" t="s">
        <v>274</v>
      </c>
      <c r="J350" s="377"/>
    </row>
    <row r="351" spans="1:10" ht="30">
      <c r="A351" s="170" t="s">
        <v>108</v>
      </c>
      <c r="B351" s="203">
        <f t="shared" si="107"/>
        <v>3208</v>
      </c>
      <c r="C351" s="14">
        <v>162</v>
      </c>
      <c r="D351" s="14">
        <v>278</v>
      </c>
      <c r="E351" s="14">
        <v>401</v>
      </c>
      <c r="F351" s="14">
        <v>378</v>
      </c>
      <c r="G351" s="14">
        <v>1214</v>
      </c>
      <c r="H351" s="14">
        <v>1215</v>
      </c>
      <c r="I351" s="173" t="s">
        <v>276</v>
      </c>
      <c r="J351" s="377"/>
    </row>
    <row r="352" spans="1:10" ht="15.75">
      <c r="A352" s="170" t="s">
        <v>284</v>
      </c>
      <c r="B352" s="203">
        <f t="shared" si="107"/>
        <v>5539</v>
      </c>
      <c r="C352" s="14">
        <v>1117</v>
      </c>
      <c r="D352" s="14">
        <v>1252</v>
      </c>
      <c r="E352" s="14">
        <v>1023</v>
      </c>
      <c r="F352" s="14">
        <v>1517</v>
      </c>
      <c r="G352" s="14">
        <v>1499</v>
      </c>
      <c r="H352" s="14">
        <v>1500</v>
      </c>
      <c r="I352" s="173" t="s">
        <v>274</v>
      </c>
      <c r="J352" s="377"/>
    </row>
    <row r="353" spans="1:10" ht="31.5" customHeight="1">
      <c r="A353" s="171" t="s">
        <v>110</v>
      </c>
      <c r="B353" s="203">
        <f t="shared" si="107"/>
        <v>41.011</v>
      </c>
      <c r="C353" s="24">
        <f aca="true" t="shared" si="108" ref="C353:H353">C355+C356+C357+C358</f>
        <v>16.7</v>
      </c>
      <c r="D353" s="24">
        <f t="shared" si="108"/>
        <v>31.974999999999998</v>
      </c>
      <c r="E353" s="24">
        <f t="shared" si="108"/>
        <v>36.917</v>
      </c>
      <c r="F353" s="24">
        <f t="shared" si="108"/>
        <v>1.29</v>
      </c>
      <c r="G353" s="24">
        <f t="shared" si="108"/>
        <v>1.404</v>
      </c>
      <c r="H353" s="24">
        <f t="shared" si="108"/>
        <v>1.4</v>
      </c>
      <c r="I353" s="375"/>
      <c r="J353" s="377"/>
    </row>
    <row r="354" spans="1:10" ht="31.5">
      <c r="A354" s="204" t="s">
        <v>285</v>
      </c>
      <c r="B354" s="203">
        <f t="shared" si="107"/>
        <v>0</v>
      </c>
      <c r="C354" s="15"/>
      <c r="D354" s="15"/>
      <c r="E354" s="15"/>
      <c r="F354" s="15"/>
      <c r="G354" s="15"/>
      <c r="H354" s="15"/>
      <c r="I354" s="375"/>
      <c r="J354" s="377"/>
    </row>
    <row r="355" spans="1:10" ht="19.5" customHeight="1">
      <c r="A355" s="170" t="s">
        <v>111</v>
      </c>
      <c r="B355" s="203">
        <f t="shared" si="107"/>
        <v>2.2</v>
      </c>
      <c r="C355" s="24">
        <v>0.6</v>
      </c>
      <c r="D355" s="24">
        <v>0.5</v>
      </c>
      <c r="E355" s="24">
        <v>0.5</v>
      </c>
      <c r="F355" s="24">
        <v>0.5</v>
      </c>
      <c r="G355" s="24">
        <v>0.6</v>
      </c>
      <c r="H355" s="24">
        <v>0.6</v>
      </c>
      <c r="I355" s="173" t="s">
        <v>286</v>
      </c>
      <c r="J355" s="377"/>
    </row>
    <row r="356" spans="1:10" ht="20.25" customHeight="1">
      <c r="A356" s="170" t="s">
        <v>287</v>
      </c>
      <c r="B356" s="203">
        <f t="shared" si="107"/>
        <v>3.1710000000000003</v>
      </c>
      <c r="C356" s="24">
        <v>1.3</v>
      </c>
      <c r="D356" s="24">
        <v>1.415</v>
      </c>
      <c r="E356" s="24">
        <v>0.777</v>
      </c>
      <c r="F356" s="24">
        <v>0.79</v>
      </c>
      <c r="G356" s="24">
        <v>0.804</v>
      </c>
      <c r="H356" s="24">
        <v>0.8</v>
      </c>
      <c r="I356" s="173" t="s">
        <v>274</v>
      </c>
      <c r="J356" s="377"/>
    </row>
    <row r="357" spans="1:10" ht="30">
      <c r="A357" s="170" t="s">
        <v>113</v>
      </c>
      <c r="B357" s="203">
        <f t="shared" si="107"/>
        <v>16.08</v>
      </c>
      <c r="C357" s="14">
        <v>13.7</v>
      </c>
      <c r="D357" s="15">
        <v>22.99</v>
      </c>
      <c r="E357" s="15">
        <v>16.08</v>
      </c>
      <c r="F357" s="15"/>
      <c r="G357" s="15"/>
      <c r="H357" s="15"/>
      <c r="I357" s="173" t="s">
        <v>276</v>
      </c>
      <c r="J357" s="377"/>
    </row>
    <row r="358" spans="1:10" ht="30">
      <c r="A358" s="170" t="s">
        <v>122</v>
      </c>
      <c r="B358" s="203">
        <f t="shared" si="107"/>
        <v>19.56</v>
      </c>
      <c r="C358" s="24">
        <v>1.1</v>
      </c>
      <c r="D358" s="15">
        <v>7.07</v>
      </c>
      <c r="E358" s="24">
        <v>19.56</v>
      </c>
      <c r="F358" s="18"/>
      <c r="G358" s="18"/>
      <c r="H358" s="18"/>
      <c r="I358" s="173" t="s">
        <v>288</v>
      </c>
      <c r="J358" s="377"/>
    </row>
    <row r="359" spans="1:10" ht="31.5" customHeight="1">
      <c r="A359" s="171" t="s">
        <v>124</v>
      </c>
      <c r="B359" s="203">
        <f t="shared" si="107"/>
        <v>130.8</v>
      </c>
      <c r="C359" s="24">
        <f aca="true" t="shared" si="109" ref="C359:H359">C361+C362</f>
        <v>5.8999999999999995</v>
      </c>
      <c r="D359" s="24">
        <f t="shared" si="109"/>
        <v>26.3</v>
      </c>
      <c r="E359" s="24">
        <f t="shared" si="109"/>
        <v>47</v>
      </c>
      <c r="F359" s="24">
        <f t="shared" si="109"/>
        <v>38</v>
      </c>
      <c r="G359" s="24">
        <f t="shared" si="109"/>
        <v>22.9</v>
      </c>
      <c r="H359" s="24">
        <f t="shared" si="109"/>
        <v>22.9</v>
      </c>
      <c r="I359" s="375" t="s">
        <v>276</v>
      </c>
      <c r="J359" s="377"/>
    </row>
    <row r="360" spans="1:10" ht="16.5" customHeight="1">
      <c r="A360" s="168" t="s">
        <v>93</v>
      </c>
      <c r="B360" s="203">
        <f t="shared" si="107"/>
        <v>0</v>
      </c>
      <c r="C360" s="14"/>
      <c r="D360" s="14"/>
      <c r="E360" s="14"/>
      <c r="F360" s="14"/>
      <c r="G360" s="14"/>
      <c r="H360" s="14"/>
      <c r="I360" s="375"/>
      <c r="J360" s="377"/>
    </row>
    <row r="361" spans="1:10" ht="21" customHeight="1">
      <c r="A361" s="170" t="s">
        <v>126</v>
      </c>
      <c r="B361" s="203">
        <f t="shared" si="107"/>
        <v>40.8</v>
      </c>
      <c r="C361" s="14">
        <v>0.8</v>
      </c>
      <c r="D361" s="14">
        <v>1.1</v>
      </c>
      <c r="E361" s="14">
        <v>22.3</v>
      </c>
      <c r="F361" s="14">
        <v>15.5</v>
      </c>
      <c r="G361" s="14">
        <v>1.5</v>
      </c>
      <c r="H361" s="14">
        <v>1.5</v>
      </c>
      <c r="I361" s="375"/>
      <c r="J361" s="377"/>
    </row>
    <row r="362" spans="1:10" ht="15.75">
      <c r="A362" s="170" t="s">
        <v>127</v>
      </c>
      <c r="B362" s="203">
        <f t="shared" si="107"/>
        <v>90</v>
      </c>
      <c r="C362" s="18">
        <v>5.1</v>
      </c>
      <c r="D362" s="18">
        <v>25.2</v>
      </c>
      <c r="E362" s="18">
        <v>24.7</v>
      </c>
      <c r="F362" s="18">
        <v>22.5</v>
      </c>
      <c r="G362" s="18">
        <v>21.4</v>
      </c>
      <c r="H362" s="18">
        <v>21.4</v>
      </c>
      <c r="I362" s="375"/>
      <c r="J362" s="377"/>
    </row>
    <row r="363" spans="1:10" ht="31.5" customHeight="1">
      <c r="A363" s="182" t="s">
        <v>129</v>
      </c>
      <c r="B363" s="183">
        <f t="shared" si="107"/>
        <v>2794.504</v>
      </c>
      <c r="C363" s="184">
        <f aca="true" t="shared" si="110" ref="C363:H363">C365+C366+C367+C368+C369</f>
        <v>865.15738</v>
      </c>
      <c r="D363" s="184">
        <f t="shared" si="110"/>
        <v>577.18758</v>
      </c>
      <c r="E363" s="184">
        <f t="shared" si="110"/>
        <v>825.656</v>
      </c>
      <c r="F363" s="184">
        <f t="shared" si="110"/>
        <v>671.605</v>
      </c>
      <c r="G363" s="184">
        <f t="shared" si="110"/>
        <v>671.2049999999999</v>
      </c>
      <c r="H363" s="184">
        <f t="shared" si="110"/>
        <v>626.038</v>
      </c>
      <c r="I363" s="185"/>
      <c r="J363" s="169"/>
    </row>
    <row r="364" spans="1:10" ht="16.5" customHeight="1">
      <c r="A364" s="168" t="s">
        <v>181</v>
      </c>
      <c r="B364" s="203">
        <f>D364+E364+F364+G364</f>
        <v>0</v>
      </c>
      <c r="C364" s="15"/>
      <c r="D364" s="15"/>
      <c r="E364" s="15"/>
      <c r="F364" s="15"/>
      <c r="G364" s="15"/>
      <c r="H364" s="15"/>
      <c r="I364" s="378"/>
      <c r="J364" s="371"/>
    </row>
    <row r="365" spans="1:10" ht="16.5" customHeight="1">
      <c r="A365" s="170" t="s">
        <v>400</v>
      </c>
      <c r="B365" s="196">
        <f aca="true" t="shared" si="111" ref="B365:B370">E365+F365+G365+H365</f>
        <v>33.821</v>
      </c>
      <c r="C365" s="28">
        <f aca="true" t="shared" si="112" ref="C365:H367">C372+C396+C421</f>
        <v>6.50135</v>
      </c>
      <c r="D365" s="28">
        <f t="shared" si="112"/>
        <v>5.2639499999999995</v>
      </c>
      <c r="E365" s="28">
        <f t="shared" si="112"/>
        <v>11.321000000000002</v>
      </c>
      <c r="F365" s="28">
        <f t="shared" si="112"/>
        <v>7.5</v>
      </c>
      <c r="G365" s="28">
        <f t="shared" si="112"/>
        <v>7.5</v>
      </c>
      <c r="H365" s="28">
        <f t="shared" si="112"/>
        <v>7.5</v>
      </c>
      <c r="I365" s="378"/>
      <c r="J365" s="371"/>
    </row>
    <row r="366" spans="1:10" ht="16.5" customHeight="1">
      <c r="A366" s="170" t="s">
        <v>182</v>
      </c>
      <c r="B366" s="196">
        <f t="shared" si="111"/>
        <v>324.76700000000005</v>
      </c>
      <c r="C366" s="28">
        <f t="shared" si="112"/>
        <v>64.03335</v>
      </c>
      <c r="D366" s="28">
        <f t="shared" si="112"/>
        <v>75.18595</v>
      </c>
      <c r="E366" s="28">
        <f t="shared" si="112"/>
        <v>146.26700000000002</v>
      </c>
      <c r="F366" s="28">
        <f t="shared" si="112"/>
        <v>59.5</v>
      </c>
      <c r="G366" s="28">
        <f t="shared" si="112"/>
        <v>59.5</v>
      </c>
      <c r="H366" s="28">
        <f t="shared" si="112"/>
        <v>59.5</v>
      </c>
      <c r="I366" s="378"/>
      <c r="J366" s="371"/>
    </row>
    <row r="367" spans="1:10" ht="16.5" customHeight="1">
      <c r="A367" s="170" t="s">
        <v>183</v>
      </c>
      <c r="B367" s="196">
        <f t="shared" si="111"/>
        <v>529.3209999999999</v>
      </c>
      <c r="C367" s="28">
        <f t="shared" si="112"/>
        <v>115.65968000000001</v>
      </c>
      <c r="D367" s="28">
        <f t="shared" si="112"/>
        <v>110.55467999999999</v>
      </c>
      <c r="E367" s="28">
        <f t="shared" si="112"/>
        <v>122.97299999999998</v>
      </c>
      <c r="F367" s="28">
        <f t="shared" si="112"/>
        <v>144.105</v>
      </c>
      <c r="G367" s="28">
        <f t="shared" si="112"/>
        <v>143.70499999999998</v>
      </c>
      <c r="H367" s="28">
        <f t="shared" si="112"/>
        <v>118.53800000000001</v>
      </c>
      <c r="I367" s="378"/>
      <c r="J367" s="371"/>
    </row>
    <row r="368" spans="1:10" ht="16.5" customHeight="1">
      <c r="A368" s="170" t="s">
        <v>184</v>
      </c>
      <c r="B368" s="203">
        <f t="shared" si="111"/>
        <v>1724.2</v>
      </c>
      <c r="C368" s="28">
        <f aca="true" t="shared" si="113" ref="C368:H368">C399+C424</f>
        <v>675.7529999999999</v>
      </c>
      <c r="D368" s="28">
        <f t="shared" si="113"/>
        <v>382.97299999999996</v>
      </c>
      <c r="E368" s="28">
        <f t="shared" si="113"/>
        <v>420.7</v>
      </c>
      <c r="F368" s="28">
        <f t="shared" si="113"/>
        <v>434.5</v>
      </c>
      <c r="G368" s="28">
        <f t="shared" si="113"/>
        <v>434.5</v>
      </c>
      <c r="H368" s="28">
        <f t="shared" si="113"/>
        <v>434.5</v>
      </c>
      <c r="I368" s="378"/>
      <c r="J368" s="371"/>
    </row>
    <row r="369" spans="1:10" ht="16.5" customHeight="1">
      <c r="A369" s="170" t="s">
        <v>190</v>
      </c>
      <c r="B369" s="196">
        <f t="shared" si="111"/>
        <v>182.39499999999998</v>
      </c>
      <c r="C369" s="28">
        <f aca="true" t="shared" si="114" ref="C369:H369">C375+C400</f>
        <v>3.21</v>
      </c>
      <c r="D369" s="28">
        <f t="shared" si="114"/>
        <v>3.21</v>
      </c>
      <c r="E369" s="28">
        <f t="shared" si="114"/>
        <v>124.395</v>
      </c>
      <c r="F369" s="28">
        <f t="shared" si="114"/>
        <v>26</v>
      </c>
      <c r="G369" s="28">
        <f t="shared" si="114"/>
        <v>26</v>
      </c>
      <c r="H369" s="28">
        <f t="shared" si="114"/>
        <v>6</v>
      </c>
      <c r="I369" s="172"/>
      <c r="J369" s="371"/>
    </row>
    <row r="370" spans="1:10" ht="31.5" customHeight="1">
      <c r="A370" s="171" t="s">
        <v>130</v>
      </c>
      <c r="B370" s="196">
        <f t="shared" si="111"/>
        <v>243.482</v>
      </c>
      <c r="C370" s="18">
        <f aca="true" t="shared" si="115" ref="C370:H370">C372+C373+C374+C375</f>
        <v>64.702</v>
      </c>
      <c r="D370" s="18">
        <f t="shared" si="115"/>
        <v>74.53199999999998</v>
      </c>
      <c r="E370" s="18">
        <f t="shared" si="115"/>
        <v>57.482</v>
      </c>
      <c r="F370" s="18">
        <f t="shared" si="115"/>
        <v>62</v>
      </c>
      <c r="G370" s="18">
        <f t="shared" si="115"/>
        <v>62</v>
      </c>
      <c r="H370" s="18">
        <f t="shared" si="115"/>
        <v>62</v>
      </c>
      <c r="I370" s="383"/>
      <c r="J370" s="371"/>
    </row>
    <row r="371" spans="1:10" ht="16.5" customHeight="1">
      <c r="A371" s="168" t="s">
        <v>181</v>
      </c>
      <c r="B371" s="196"/>
      <c r="C371" s="18"/>
      <c r="D371" s="18"/>
      <c r="E371" s="18"/>
      <c r="F371" s="18"/>
      <c r="G371" s="18"/>
      <c r="H371" s="18"/>
      <c r="I371" s="383"/>
      <c r="J371" s="371"/>
    </row>
    <row r="372" spans="1:10" ht="16.5" customHeight="1">
      <c r="A372" s="170" t="s">
        <v>400</v>
      </c>
      <c r="B372" s="196">
        <f>E372+F372+G372+H372</f>
        <v>6.8</v>
      </c>
      <c r="C372" s="18">
        <f aca="true" t="shared" si="116" ref="C372:H372">C378+C382+C387</f>
        <v>1.45</v>
      </c>
      <c r="D372" s="18">
        <f t="shared" si="116"/>
        <v>0.21</v>
      </c>
      <c r="E372" s="18">
        <f t="shared" si="116"/>
        <v>1.4</v>
      </c>
      <c r="F372" s="18">
        <f t="shared" si="116"/>
        <v>1.8</v>
      </c>
      <c r="G372" s="18">
        <f t="shared" si="116"/>
        <v>1.8</v>
      </c>
      <c r="H372" s="18">
        <f t="shared" si="116"/>
        <v>1.8</v>
      </c>
      <c r="I372" s="383"/>
      <c r="J372" s="371"/>
    </row>
    <row r="373" spans="1:10" ht="16.5" customHeight="1">
      <c r="A373" s="170" t="s">
        <v>131</v>
      </c>
      <c r="B373" s="196">
        <f>E373+F373+G373+H373</f>
        <v>210.13400000000001</v>
      </c>
      <c r="C373" s="18">
        <f aca="true" t="shared" si="117" ref="C373:H373">C379+C383+C388+C392</f>
        <v>59.611999999999995</v>
      </c>
      <c r="D373" s="18">
        <f t="shared" si="117"/>
        <v>70.762</v>
      </c>
      <c r="E373" s="18">
        <f t="shared" si="117"/>
        <v>49.034</v>
      </c>
      <c r="F373" s="18">
        <f t="shared" si="117"/>
        <v>53.7</v>
      </c>
      <c r="G373" s="18">
        <f t="shared" si="117"/>
        <v>53.7</v>
      </c>
      <c r="H373" s="18">
        <f t="shared" si="117"/>
        <v>53.7</v>
      </c>
      <c r="I373" s="383"/>
      <c r="J373" s="371"/>
    </row>
    <row r="374" spans="1:10" ht="16.5" customHeight="1">
      <c r="A374" s="170" t="s">
        <v>183</v>
      </c>
      <c r="B374" s="196">
        <f>E374+F374+G374+H374</f>
        <v>2.548</v>
      </c>
      <c r="C374" s="18">
        <f aca="true" t="shared" si="118" ref="C374:H374">C384+C389</f>
        <v>0.43</v>
      </c>
      <c r="D374" s="18">
        <f t="shared" si="118"/>
        <v>0.35</v>
      </c>
      <c r="E374" s="18">
        <f t="shared" si="118"/>
        <v>1.048</v>
      </c>
      <c r="F374" s="18">
        <f t="shared" si="118"/>
        <v>0.5</v>
      </c>
      <c r="G374" s="18">
        <f t="shared" si="118"/>
        <v>0.5</v>
      </c>
      <c r="H374" s="18">
        <f t="shared" si="118"/>
        <v>0.5</v>
      </c>
      <c r="I374" s="383"/>
      <c r="J374" s="371"/>
    </row>
    <row r="375" spans="1:10" ht="16.5" customHeight="1">
      <c r="A375" s="170" t="s">
        <v>190</v>
      </c>
      <c r="B375" s="203">
        <f>E375+F375+G375+H375</f>
        <v>24</v>
      </c>
      <c r="C375" s="18">
        <f aca="true" t="shared" si="119" ref="C375:H375">C393</f>
        <v>3.21</v>
      </c>
      <c r="D375" s="18">
        <f t="shared" si="119"/>
        <v>3.21</v>
      </c>
      <c r="E375" s="18">
        <f t="shared" si="119"/>
        <v>6</v>
      </c>
      <c r="F375" s="18">
        <f t="shared" si="119"/>
        <v>6</v>
      </c>
      <c r="G375" s="18">
        <f t="shared" si="119"/>
        <v>6</v>
      </c>
      <c r="H375" s="18">
        <f t="shared" si="119"/>
        <v>6</v>
      </c>
      <c r="I375" s="383"/>
      <c r="J375" s="371"/>
    </row>
    <row r="376" spans="1:10" ht="65.25" customHeight="1">
      <c r="A376" s="171" t="s">
        <v>132</v>
      </c>
      <c r="B376" s="203">
        <f>E376+F376+G376+H376</f>
        <v>36.1</v>
      </c>
      <c r="C376" s="18">
        <f aca="true" t="shared" si="120" ref="C376:H376">C378+C379</f>
        <v>8.904</v>
      </c>
      <c r="D376" s="18">
        <f t="shared" si="120"/>
        <v>8.904</v>
      </c>
      <c r="E376" s="24">
        <f t="shared" si="120"/>
        <v>6.1</v>
      </c>
      <c r="F376" s="24">
        <f t="shared" si="120"/>
        <v>10</v>
      </c>
      <c r="G376" s="24">
        <f t="shared" si="120"/>
        <v>10</v>
      </c>
      <c r="H376" s="24">
        <f t="shared" si="120"/>
        <v>10</v>
      </c>
      <c r="I376" s="378"/>
      <c r="J376" s="371"/>
    </row>
    <row r="377" spans="1:10" s="89" customFormat="1" ht="16.5" customHeight="1">
      <c r="A377" s="178" t="s">
        <v>181</v>
      </c>
      <c r="B377" s="203"/>
      <c r="C377" s="25"/>
      <c r="D377" s="25"/>
      <c r="E377" s="25"/>
      <c r="F377" s="25"/>
      <c r="G377" s="25"/>
      <c r="H377" s="25"/>
      <c r="I377" s="378"/>
      <c r="J377" s="371"/>
    </row>
    <row r="378" spans="1:10" s="89" customFormat="1" ht="16.5" customHeight="1">
      <c r="A378" s="205" t="s">
        <v>400</v>
      </c>
      <c r="B378" s="203">
        <f>E378+F378+G378+H378</f>
        <v>0</v>
      </c>
      <c r="C378" s="25"/>
      <c r="D378" s="25"/>
      <c r="E378" s="25"/>
      <c r="F378" s="25"/>
      <c r="G378" s="25"/>
      <c r="H378" s="25"/>
      <c r="I378" s="378"/>
      <c r="J378" s="371"/>
    </row>
    <row r="379" spans="1:10" ht="16.5" customHeight="1">
      <c r="A379" s="170" t="s">
        <v>182</v>
      </c>
      <c r="B379" s="203">
        <f>E379+F379+G379+H379</f>
        <v>36.1</v>
      </c>
      <c r="C379" s="18">
        <v>8.904</v>
      </c>
      <c r="D379" s="18">
        <v>8.904</v>
      </c>
      <c r="E379" s="24">
        <v>6.1</v>
      </c>
      <c r="F379" s="24">
        <v>10</v>
      </c>
      <c r="G379" s="24">
        <v>10</v>
      </c>
      <c r="H379" s="24">
        <v>10</v>
      </c>
      <c r="I379" s="378"/>
      <c r="J379" s="371"/>
    </row>
    <row r="380" spans="1:10" ht="31.5" customHeight="1">
      <c r="A380" s="171" t="s">
        <v>134</v>
      </c>
      <c r="B380" s="196">
        <f>E380+F380+G380+H380</f>
        <v>13.882</v>
      </c>
      <c r="C380" s="18">
        <f aca="true" t="shared" si="121" ref="C380:H380">C383+C384</f>
        <v>1.488</v>
      </c>
      <c r="D380" s="18">
        <f t="shared" si="121"/>
        <v>1.488</v>
      </c>
      <c r="E380" s="18">
        <f t="shared" si="121"/>
        <v>3.382</v>
      </c>
      <c r="F380" s="24">
        <f t="shared" si="121"/>
        <v>3.5</v>
      </c>
      <c r="G380" s="24">
        <f t="shared" si="121"/>
        <v>3.5</v>
      </c>
      <c r="H380" s="24">
        <f t="shared" si="121"/>
        <v>3.5</v>
      </c>
      <c r="I380" s="378"/>
      <c r="J380" s="371"/>
    </row>
    <row r="381" spans="1:10" ht="16.5" customHeight="1">
      <c r="A381" s="168" t="s">
        <v>181</v>
      </c>
      <c r="B381" s="196"/>
      <c r="C381" s="18"/>
      <c r="D381" s="18"/>
      <c r="E381" s="18"/>
      <c r="F381" s="18"/>
      <c r="G381" s="18"/>
      <c r="H381" s="18"/>
      <c r="I381" s="378"/>
      <c r="J381" s="371"/>
    </row>
    <row r="382" spans="1:10" ht="16.5" customHeight="1">
      <c r="A382" s="170" t="s">
        <v>400</v>
      </c>
      <c r="B382" s="99">
        <f>E382+F382+G382+H382</f>
        <v>0</v>
      </c>
      <c r="C382" s="18"/>
      <c r="D382" s="18"/>
      <c r="E382" s="18"/>
      <c r="F382" s="18"/>
      <c r="G382" s="18"/>
      <c r="H382" s="18"/>
      <c r="I382" s="378"/>
      <c r="J382" s="371"/>
    </row>
    <row r="383" spans="1:10" ht="16.5" customHeight="1">
      <c r="A383" s="170" t="s">
        <v>182</v>
      </c>
      <c r="B383" s="196">
        <f>E383+F383+G383+H383</f>
        <v>11.334</v>
      </c>
      <c r="C383" s="18">
        <v>1.488</v>
      </c>
      <c r="D383" s="18">
        <v>1.488</v>
      </c>
      <c r="E383" s="18">
        <v>2.334</v>
      </c>
      <c r="F383" s="24">
        <v>3</v>
      </c>
      <c r="G383" s="24">
        <v>3</v>
      </c>
      <c r="H383" s="24">
        <v>3</v>
      </c>
      <c r="I383" s="378"/>
      <c r="J383" s="371"/>
    </row>
    <row r="384" spans="1:10" ht="16.5" customHeight="1">
      <c r="A384" s="170" t="s">
        <v>183</v>
      </c>
      <c r="B384" s="196">
        <f>E384+F384+G384+H384</f>
        <v>2.548</v>
      </c>
      <c r="C384" s="18">
        <v>0</v>
      </c>
      <c r="D384" s="18">
        <v>0</v>
      </c>
      <c r="E384" s="18">
        <v>1.048</v>
      </c>
      <c r="F384" s="24">
        <v>0.5</v>
      </c>
      <c r="G384" s="24">
        <v>0.5</v>
      </c>
      <c r="H384" s="24">
        <v>0.5</v>
      </c>
      <c r="I384" s="378"/>
      <c r="J384" s="371"/>
    </row>
    <row r="385" spans="1:10" ht="31.5" customHeight="1">
      <c r="A385" s="171" t="s">
        <v>136</v>
      </c>
      <c r="B385" s="203">
        <f>E385+F385+G385+H385</f>
        <v>9.5</v>
      </c>
      <c r="C385" s="24">
        <f aca="true" t="shared" si="122" ref="C385:H385">C387+C388+C389</f>
        <v>2.5900000000000003</v>
      </c>
      <c r="D385" s="24">
        <f t="shared" si="122"/>
        <v>0.9299999999999999</v>
      </c>
      <c r="E385" s="24">
        <f t="shared" si="122"/>
        <v>2</v>
      </c>
      <c r="F385" s="24">
        <f t="shared" si="122"/>
        <v>2.5</v>
      </c>
      <c r="G385" s="24">
        <f t="shared" si="122"/>
        <v>2.5</v>
      </c>
      <c r="H385" s="24">
        <f t="shared" si="122"/>
        <v>2.5</v>
      </c>
      <c r="I385" s="378"/>
      <c r="J385" s="371"/>
    </row>
    <row r="386" spans="1:10" ht="15" customHeight="1">
      <c r="A386" s="168" t="s">
        <v>181</v>
      </c>
      <c r="B386" s="203"/>
      <c r="C386" s="24"/>
      <c r="D386" s="24"/>
      <c r="E386" s="24"/>
      <c r="F386" s="24"/>
      <c r="G386" s="24"/>
      <c r="H386" s="24"/>
      <c r="I386" s="378"/>
      <c r="J386" s="371"/>
    </row>
    <row r="387" spans="1:10" ht="16.5" customHeight="1">
      <c r="A387" s="170" t="s">
        <v>400</v>
      </c>
      <c r="B387" s="203">
        <f>E387+F387+G387+H387</f>
        <v>6.8</v>
      </c>
      <c r="C387" s="24">
        <v>1.45</v>
      </c>
      <c r="D387" s="24">
        <v>0.21</v>
      </c>
      <c r="E387" s="24">
        <v>1.4</v>
      </c>
      <c r="F387" s="24">
        <v>1.8</v>
      </c>
      <c r="G387" s="24">
        <v>1.8</v>
      </c>
      <c r="H387" s="24">
        <v>1.8</v>
      </c>
      <c r="I387" s="378"/>
      <c r="J387" s="371"/>
    </row>
    <row r="388" spans="1:10" ht="16.5" customHeight="1">
      <c r="A388" s="170" t="s">
        <v>182</v>
      </c>
      <c r="B388" s="203">
        <f>E388+F388+G388+H388</f>
        <v>2.6999999999999997</v>
      </c>
      <c r="C388" s="24">
        <v>0.71</v>
      </c>
      <c r="D388" s="24">
        <v>0.37</v>
      </c>
      <c r="E388" s="24">
        <v>0.6</v>
      </c>
      <c r="F388" s="24">
        <v>0.7</v>
      </c>
      <c r="G388" s="24">
        <v>0.7</v>
      </c>
      <c r="H388" s="24">
        <v>0.7</v>
      </c>
      <c r="I388" s="378"/>
      <c r="J388" s="371"/>
    </row>
    <row r="389" spans="1:10" ht="16.5" customHeight="1">
      <c r="A389" s="170" t="s">
        <v>183</v>
      </c>
      <c r="B389" s="203">
        <f>E389+F389+G389+H389</f>
        <v>0</v>
      </c>
      <c r="C389" s="24">
        <v>0.43</v>
      </c>
      <c r="D389" s="24">
        <v>0.35</v>
      </c>
      <c r="E389" s="24"/>
      <c r="F389" s="24"/>
      <c r="G389" s="24"/>
      <c r="H389" s="24"/>
      <c r="I389" s="378"/>
      <c r="J389" s="371"/>
    </row>
    <row r="390" spans="1:10" ht="31.5" customHeight="1">
      <c r="A390" s="171" t="s">
        <v>138</v>
      </c>
      <c r="B390" s="203">
        <f>E390+F390+G390+H390</f>
        <v>184</v>
      </c>
      <c r="C390" s="24">
        <f aca="true" t="shared" si="123" ref="C390:H390">C392+C393</f>
        <v>51.72</v>
      </c>
      <c r="D390" s="24">
        <f t="shared" si="123"/>
        <v>63.21</v>
      </c>
      <c r="E390" s="24">
        <f t="shared" si="123"/>
        <v>46</v>
      </c>
      <c r="F390" s="24">
        <f t="shared" si="123"/>
        <v>46</v>
      </c>
      <c r="G390" s="24">
        <f t="shared" si="123"/>
        <v>46</v>
      </c>
      <c r="H390" s="24">
        <f t="shared" si="123"/>
        <v>46</v>
      </c>
      <c r="I390" s="375" t="s">
        <v>289</v>
      </c>
      <c r="J390" s="371"/>
    </row>
    <row r="391" spans="1:10" ht="16.5" customHeight="1">
      <c r="A391" s="168" t="s">
        <v>181</v>
      </c>
      <c r="B391" s="203"/>
      <c r="C391" s="24"/>
      <c r="D391" s="24"/>
      <c r="E391" s="24"/>
      <c r="F391" s="24"/>
      <c r="G391" s="24"/>
      <c r="H391" s="24"/>
      <c r="I391" s="375"/>
      <c r="J391" s="371"/>
    </row>
    <row r="392" spans="1:10" ht="32.25" customHeight="1">
      <c r="A392" s="170" t="s">
        <v>140</v>
      </c>
      <c r="B392" s="203">
        <f>E392+F392+G392+H392</f>
        <v>160</v>
      </c>
      <c r="C392" s="24">
        <v>48.51</v>
      </c>
      <c r="D392" s="24">
        <v>60</v>
      </c>
      <c r="E392" s="24">
        <v>40</v>
      </c>
      <c r="F392" s="24">
        <v>40</v>
      </c>
      <c r="G392" s="24">
        <v>40</v>
      </c>
      <c r="H392" s="24">
        <v>40</v>
      </c>
      <c r="I392" s="375"/>
      <c r="J392" s="371"/>
    </row>
    <row r="393" spans="1:10" ht="36.75" customHeight="1">
      <c r="A393" s="170" t="s">
        <v>141</v>
      </c>
      <c r="B393" s="203">
        <f>E393+F393+G393+H393</f>
        <v>24</v>
      </c>
      <c r="C393" s="18">
        <v>3.21</v>
      </c>
      <c r="D393" s="18">
        <v>3.21</v>
      </c>
      <c r="E393" s="24">
        <v>6</v>
      </c>
      <c r="F393" s="24">
        <v>6</v>
      </c>
      <c r="G393" s="24">
        <v>6</v>
      </c>
      <c r="H393" s="24">
        <v>6</v>
      </c>
      <c r="I393" s="375"/>
      <c r="J393" s="371"/>
    </row>
    <row r="394" spans="1:10" ht="16.5" customHeight="1">
      <c r="A394" s="171" t="s">
        <v>518</v>
      </c>
      <c r="B394" s="196">
        <f>E394+F394+G394+H394</f>
        <v>2315.205</v>
      </c>
      <c r="C394" s="18">
        <f aca="true" t="shared" si="124" ref="C394:H394">C396+C397+C398+C399</f>
        <v>787.1049999999999</v>
      </c>
      <c r="D394" s="18">
        <f t="shared" si="124"/>
        <v>489.29999999999995</v>
      </c>
      <c r="E394" s="18">
        <f t="shared" si="124"/>
        <v>631.271</v>
      </c>
      <c r="F394" s="24">
        <f t="shared" si="124"/>
        <v>569.967</v>
      </c>
      <c r="G394" s="24">
        <f t="shared" si="124"/>
        <v>569.567</v>
      </c>
      <c r="H394" s="24">
        <f t="shared" si="124"/>
        <v>544.4</v>
      </c>
      <c r="I394" s="375"/>
      <c r="J394" s="371"/>
    </row>
    <row r="395" spans="1:10" ht="16.5" customHeight="1">
      <c r="A395" s="168" t="s">
        <v>181</v>
      </c>
      <c r="B395" s="196"/>
      <c r="C395" s="18"/>
      <c r="D395" s="18"/>
      <c r="E395" s="18"/>
      <c r="F395" s="18"/>
      <c r="G395" s="18"/>
      <c r="H395" s="18"/>
      <c r="I395" s="375"/>
      <c r="J395" s="371"/>
    </row>
    <row r="396" spans="1:10" ht="16.5" customHeight="1">
      <c r="A396" s="170" t="s">
        <v>400</v>
      </c>
      <c r="B396" s="196">
        <f aca="true" t="shared" si="125" ref="B396:B401">E396+F396+G396+H396</f>
        <v>4.221</v>
      </c>
      <c r="C396" s="18">
        <f aca="true" t="shared" si="126" ref="C396:G397">C407</f>
        <v>0.63</v>
      </c>
      <c r="D396" s="18">
        <f t="shared" si="126"/>
        <v>0.63</v>
      </c>
      <c r="E396" s="18">
        <f t="shared" si="126"/>
        <v>4.221</v>
      </c>
      <c r="F396" s="24">
        <f t="shared" si="126"/>
        <v>0</v>
      </c>
      <c r="G396" s="24">
        <f t="shared" si="126"/>
        <v>0</v>
      </c>
      <c r="H396" s="24">
        <v>0</v>
      </c>
      <c r="I396" s="375"/>
      <c r="J396" s="371"/>
    </row>
    <row r="397" spans="1:10" ht="16.5" customHeight="1">
      <c r="A397" s="170" t="s">
        <v>182</v>
      </c>
      <c r="B397" s="196">
        <f t="shared" si="125"/>
        <v>91.433</v>
      </c>
      <c r="C397" s="18">
        <f t="shared" si="126"/>
        <v>0</v>
      </c>
      <c r="D397" s="18">
        <f t="shared" si="126"/>
        <v>0</v>
      </c>
      <c r="E397" s="18">
        <f t="shared" si="126"/>
        <v>91.433</v>
      </c>
      <c r="F397" s="24">
        <f t="shared" si="126"/>
        <v>0</v>
      </c>
      <c r="G397" s="24">
        <f t="shared" si="126"/>
        <v>0</v>
      </c>
      <c r="H397" s="24">
        <v>0</v>
      </c>
      <c r="I397" s="375"/>
      <c r="J397" s="371"/>
    </row>
    <row r="398" spans="1:10" ht="16.5" customHeight="1">
      <c r="A398" s="170" t="s">
        <v>183</v>
      </c>
      <c r="B398" s="196">
        <f t="shared" si="125"/>
        <v>512.5509999999999</v>
      </c>
      <c r="C398" s="18">
        <f>C409+C413</f>
        <v>114.415</v>
      </c>
      <c r="D398" s="18">
        <f>D409+D413</f>
        <v>109.39</v>
      </c>
      <c r="E398" s="18">
        <f>E409+E413</f>
        <v>118.61699999999999</v>
      </c>
      <c r="F398" s="24">
        <f>F409+F413</f>
        <v>139.96699999999998</v>
      </c>
      <c r="G398" s="24">
        <f>G409+G413</f>
        <v>139.56699999999998</v>
      </c>
      <c r="H398" s="24">
        <v>114.4</v>
      </c>
      <c r="I398" s="375"/>
      <c r="J398" s="371"/>
    </row>
    <row r="399" spans="1:10" ht="16.5" customHeight="1">
      <c r="A399" s="170" t="s">
        <v>184</v>
      </c>
      <c r="B399" s="203">
        <f t="shared" si="125"/>
        <v>1707</v>
      </c>
      <c r="C399" s="24">
        <f>C403</f>
        <v>672.06</v>
      </c>
      <c r="D399" s="24">
        <f>D403</f>
        <v>379.28</v>
      </c>
      <c r="E399" s="24">
        <f>E403</f>
        <v>417</v>
      </c>
      <c r="F399" s="24">
        <f>F403</f>
        <v>430</v>
      </c>
      <c r="G399" s="24">
        <f>G403</f>
        <v>430</v>
      </c>
      <c r="H399" s="24">
        <v>430</v>
      </c>
      <c r="I399" s="375"/>
      <c r="J399" s="371"/>
    </row>
    <row r="400" spans="1:10" ht="16.5" customHeight="1">
      <c r="A400" s="170" t="s">
        <v>190</v>
      </c>
      <c r="B400" s="196">
        <f t="shared" si="125"/>
        <v>158.39499999999998</v>
      </c>
      <c r="C400" s="24">
        <f>C410</f>
        <v>0</v>
      </c>
      <c r="D400" s="24">
        <f>D410</f>
        <v>0</v>
      </c>
      <c r="E400" s="24">
        <f>E410</f>
        <v>118.395</v>
      </c>
      <c r="F400" s="24">
        <f>F410</f>
        <v>20</v>
      </c>
      <c r="G400" s="24">
        <f>G410</f>
        <v>20</v>
      </c>
      <c r="H400" s="24">
        <v>0</v>
      </c>
      <c r="I400" s="375"/>
      <c r="J400" s="371"/>
    </row>
    <row r="401" spans="1:10" ht="31.5" customHeight="1">
      <c r="A401" s="171" t="s">
        <v>290</v>
      </c>
      <c r="B401" s="203">
        <f t="shared" si="125"/>
        <v>1707</v>
      </c>
      <c r="C401" s="15">
        <f aca="true" t="shared" si="127" ref="C401:H401">C403</f>
        <v>672.06</v>
      </c>
      <c r="D401" s="15">
        <f t="shared" si="127"/>
        <v>379.28</v>
      </c>
      <c r="E401" s="14">
        <f t="shared" si="127"/>
        <v>417</v>
      </c>
      <c r="F401" s="14">
        <f t="shared" si="127"/>
        <v>430</v>
      </c>
      <c r="G401" s="14">
        <f t="shared" si="127"/>
        <v>430</v>
      </c>
      <c r="H401" s="14">
        <f t="shared" si="127"/>
        <v>430</v>
      </c>
      <c r="I401" s="375" t="s">
        <v>291</v>
      </c>
      <c r="J401" s="371"/>
    </row>
    <row r="402" spans="1:10" ht="16.5" customHeight="1">
      <c r="A402" s="168" t="s">
        <v>181</v>
      </c>
      <c r="B402" s="203"/>
      <c r="C402" s="15"/>
      <c r="D402" s="15"/>
      <c r="E402" s="14"/>
      <c r="F402" s="14"/>
      <c r="G402" s="14"/>
      <c r="H402" s="14"/>
      <c r="I402" s="375"/>
      <c r="J402" s="371"/>
    </row>
    <row r="403" spans="1:10" ht="16.5" customHeight="1">
      <c r="A403" s="170" t="s">
        <v>454</v>
      </c>
      <c r="B403" s="203">
        <f>E403+F403+G403+H403</f>
        <v>1707</v>
      </c>
      <c r="C403" s="15">
        <v>672.06</v>
      </c>
      <c r="D403" s="15">
        <v>379.28</v>
      </c>
      <c r="E403" s="14">
        <v>417</v>
      </c>
      <c r="F403" s="14">
        <v>430</v>
      </c>
      <c r="G403" s="14">
        <v>430</v>
      </c>
      <c r="H403" s="14">
        <v>430</v>
      </c>
      <c r="I403" s="375"/>
      <c r="J403" s="371"/>
    </row>
    <row r="404" spans="1:10" ht="31.5">
      <c r="A404" s="188" t="s">
        <v>292</v>
      </c>
      <c r="B404" s="196">
        <f>E404+F404+G404+H404</f>
        <v>85.35</v>
      </c>
      <c r="C404" s="98">
        <v>33.603</v>
      </c>
      <c r="D404" s="99">
        <v>18.964</v>
      </c>
      <c r="E404" s="99">
        <v>20.85</v>
      </c>
      <c r="F404" s="99">
        <v>21.5</v>
      </c>
      <c r="G404" s="99">
        <v>21.5</v>
      </c>
      <c r="H404" s="99">
        <v>21.5</v>
      </c>
      <c r="I404" s="375"/>
      <c r="J404" s="371"/>
    </row>
    <row r="405" spans="1:10" ht="33.75" customHeight="1">
      <c r="A405" s="206" t="s">
        <v>293</v>
      </c>
      <c r="B405" s="196">
        <f>E405+F405+G405+H405</f>
        <v>314.76599999999996</v>
      </c>
      <c r="C405" s="24">
        <f aca="true" t="shared" si="128" ref="C405:H405">C407+C408+C409+C410</f>
        <v>6.12</v>
      </c>
      <c r="D405" s="24">
        <f t="shared" si="128"/>
        <v>6.12</v>
      </c>
      <c r="E405" s="18">
        <f t="shared" si="128"/>
        <v>224.36599999999999</v>
      </c>
      <c r="F405" s="24">
        <f t="shared" si="128"/>
        <v>30.4</v>
      </c>
      <c r="G405" s="24">
        <f t="shared" si="128"/>
        <v>30</v>
      </c>
      <c r="H405" s="24">
        <f t="shared" si="128"/>
        <v>30</v>
      </c>
      <c r="I405" s="375" t="s">
        <v>294</v>
      </c>
      <c r="J405" s="377" t="s">
        <v>295</v>
      </c>
    </row>
    <row r="406" spans="1:10" ht="16.5" customHeight="1">
      <c r="A406" s="207" t="s">
        <v>181</v>
      </c>
      <c r="B406" s="196"/>
      <c r="C406" s="24"/>
      <c r="D406" s="24"/>
      <c r="E406" s="18"/>
      <c r="F406" s="24"/>
      <c r="G406" s="24"/>
      <c r="H406" s="24"/>
      <c r="I406" s="375"/>
      <c r="J406" s="377"/>
    </row>
    <row r="407" spans="1:10" ht="16.5" customHeight="1">
      <c r="A407" s="170" t="s">
        <v>400</v>
      </c>
      <c r="B407" s="196">
        <f>E407+F407+G407+H407</f>
        <v>4.221</v>
      </c>
      <c r="C407" s="24">
        <v>0.63</v>
      </c>
      <c r="D407" s="24">
        <v>0.63</v>
      </c>
      <c r="E407" s="18">
        <v>4.221</v>
      </c>
      <c r="F407" s="24">
        <v>0</v>
      </c>
      <c r="G407" s="24">
        <v>0</v>
      </c>
      <c r="H407" s="24">
        <v>0</v>
      </c>
      <c r="I407" s="375"/>
      <c r="J407" s="377"/>
    </row>
    <row r="408" spans="1:10" ht="16.5" customHeight="1">
      <c r="A408" s="170" t="s">
        <v>182</v>
      </c>
      <c r="B408" s="196">
        <f>E408+F408+G408+H408</f>
        <v>91.433</v>
      </c>
      <c r="C408" s="24">
        <v>0</v>
      </c>
      <c r="D408" s="24">
        <v>0</v>
      </c>
      <c r="E408" s="18">
        <v>91.433</v>
      </c>
      <c r="F408" s="24">
        <v>0</v>
      </c>
      <c r="G408" s="24">
        <v>0</v>
      </c>
      <c r="H408" s="24">
        <v>0</v>
      </c>
      <c r="I408" s="375"/>
      <c r="J408" s="377"/>
    </row>
    <row r="409" spans="1:10" ht="16.5" customHeight="1">
      <c r="A409" s="170" t="s">
        <v>183</v>
      </c>
      <c r="B409" s="196">
        <f>E409+F409+G409+H409</f>
        <v>40.717</v>
      </c>
      <c r="C409" s="24">
        <v>5.49</v>
      </c>
      <c r="D409" s="24">
        <v>5.49</v>
      </c>
      <c r="E409" s="18">
        <v>10.317</v>
      </c>
      <c r="F409" s="24">
        <v>10.4</v>
      </c>
      <c r="G409" s="24">
        <v>10</v>
      </c>
      <c r="H409" s="24">
        <v>10</v>
      </c>
      <c r="I409" s="375"/>
      <c r="J409" s="377"/>
    </row>
    <row r="410" spans="1:10" ht="63" customHeight="1">
      <c r="A410" s="170" t="s">
        <v>190</v>
      </c>
      <c r="B410" s="196">
        <f>E410+F410+G410+H410</f>
        <v>178.39499999999998</v>
      </c>
      <c r="C410" s="24">
        <v>0</v>
      </c>
      <c r="D410" s="24">
        <v>0</v>
      </c>
      <c r="E410" s="18">
        <v>118.395</v>
      </c>
      <c r="F410" s="18">
        <v>20</v>
      </c>
      <c r="G410" s="18">
        <v>20</v>
      </c>
      <c r="H410" s="18">
        <v>20</v>
      </c>
      <c r="I410" s="375"/>
      <c r="J410" s="377"/>
    </row>
    <row r="411" spans="1:10" ht="31.5" customHeight="1">
      <c r="A411" s="177" t="s">
        <v>296</v>
      </c>
      <c r="B411" s="203">
        <f>E411+F411+G411+H411</f>
        <v>497.001</v>
      </c>
      <c r="C411" s="25">
        <f aca="true" t="shared" si="129" ref="C411:H411">C413</f>
        <v>108.92500000000001</v>
      </c>
      <c r="D411" s="25">
        <f t="shared" si="129"/>
        <v>103.9</v>
      </c>
      <c r="E411" s="25">
        <f t="shared" si="129"/>
        <v>108.3</v>
      </c>
      <c r="F411" s="25">
        <f t="shared" si="129"/>
        <v>129.56699999999998</v>
      </c>
      <c r="G411" s="25">
        <f t="shared" si="129"/>
        <v>129.56699999999998</v>
      </c>
      <c r="H411" s="25">
        <f t="shared" si="129"/>
        <v>129.56699999999998</v>
      </c>
      <c r="I411" s="378"/>
      <c r="J411" s="371"/>
    </row>
    <row r="412" spans="1:10" ht="15" customHeight="1">
      <c r="A412" s="178" t="s">
        <v>181</v>
      </c>
      <c r="B412" s="203"/>
      <c r="C412" s="25"/>
      <c r="D412" s="25"/>
      <c r="E412" s="25"/>
      <c r="F412" s="25"/>
      <c r="G412" s="25"/>
      <c r="H412" s="25"/>
      <c r="I412" s="378"/>
      <c r="J412" s="371"/>
    </row>
    <row r="413" spans="1:10" ht="16.5" customHeight="1">
      <c r="A413" s="170" t="s">
        <v>459</v>
      </c>
      <c r="B413" s="203">
        <f aca="true" t="shared" si="130" ref="B413:B419">E413+F413+G413+H413</f>
        <v>497.001</v>
      </c>
      <c r="C413" s="24">
        <f aca="true" t="shared" si="131" ref="C413:H413">C414+C415+C416+C417</f>
        <v>108.92500000000001</v>
      </c>
      <c r="D413" s="24">
        <f t="shared" si="131"/>
        <v>103.9</v>
      </c>
      <c r="E413" s="24">
        <f t="shared" si="131"/>
        <v>108.3</v>
      </c>
      <c r="F413" s="24">
        <f t="shared" si="131"/>
        <v>129.56699999999998</v>
      </c>
      <c r="G413" s="24">
        <f t="shared" si="131"/>
        <v>129.56699999999998</v>
      </c>
      <c r="H413" s="24">
        <f t="shared" si="131"/>
        <v>129.56699999999998</v>
      </c>
      <c r="I413" s="378"/>
      <c r="J413" s="371"/>
    </row>
    <row r="414" spans="1:10" ht="81">
      <c r="A414" s="170" t="s">
        <v>524</v>
      </c>
      <c r="B414" s="203">
        <f t="shared" si="130"/>
        <v>51.1</v>
      </c>
      <c r="C414" s="24">
        <v>6.906</v>
      </c>
      <c r="D414" s="24">
        <v>1.7</v>
      </c>
      <c r="E414" s="24">
        <v>6.1</v>
      </c>
      <c r="F414" s="24">
        <v>15</v>
      </c>
      <c r="G414" s="24">
        <v>15</v>
      </c>
      <c r="H414" s="24">
        <v>15</v>
      </c>
      <c r="I414" s="173" t="s">
        <v>297</v>
      </c>
      <c r="J414" s="208" t="s">
        <v>298</v>
      </c>
    </row>
    <row r="415" spans="1:10" ht="120">
      <c r="A415" s="179" t="s">
        <v>525</v>
      </c>
      <c r="B415" s="203">
        <f t="shared" si="130"/>
        <v>267.901</v>
      </c>
      <c r="C415" s="25">
        <v>66.427</v>
      </c>
      <c r="D415" s="25">
        <v>57.7</v>
      </c>
      <c r="E415" s="25">
        <v>57.7</v>
      </c>
      <c r="F415" s="25">
        <v>70.067</v>
      </c>
      <c r="G415" s="25">
        <v>70.067</v>
      </c>
      <c r="H415" s="25">
        <v>70.067</v>
      </c>
      <c r="I415" s="173" t="s">
        <v>142</v>
      </c>
      <c r="J415" s="208" t="s">
        <v>143</v>
      </c>
    </row>
    <row r="416" spans="1:10" ht="121.5">
      <c r="A416" s="170" t="s">
        <v>526</v>
      </c>
      <c r="B416" s="203">
        <f t="shared" si="130"/>
        <v>155.6</v>
      </c>
      <c r="C416" s="24">
        <v>31.535</v>
      </c>
      <c r="D416" s="24">
        <v>38.9</v>
      </c>
      <c r="E416" s="24">
        <v>38.9</v>
      </c>
      <c r="F416" s="24">
        <v>38.9</v>
      </c>
      <c r="G416" s="24">
        <v>38.9</v>
      </c>
      <c r="H416" s="24">
        <v>38.9</v>
      </c>
      <c r="I416" s="173" t="s">
        <v>144</v>
      </c>
      <c r="J416" s="208" t="s">
        <v>145</v>
      </c>
    </row>
    <row r="417" spans="1:10" ht="45">
      <c r="A417" s="170" t="s">
        <v>527</v>
      </c>
      <c r="B417" s="203">
        <f t="shared" si="130"/>
        <v>22.4</v>
      </c>
      <c r="C417" s="24">
        <v>4.057</v>
      </c>
      <c r="D417" s="24">
        <v>5.6</v>
      </c>
      <c r="E417" s="24">
        <v>5.6</v>
      </c>
      <c r="F417" s="24">
        <v>5.6</v>
      </c>
      <c r="G417" s="24">
        <v>5.6</v>
      </c>
      <c r="H417" s="24">
        <v>5.6</v>
      </c>
      <c r="I417" s="173" t="s">
        <v>146</v>
      </c>
      <c r="J417" s="169"/>
    </row>
    <row r="418" spans="1:10" s="89" customFormat="1" ht="33.75" customHeight="1">
      <c r="A418" s="182" t="s">
        <v>528</v>
      </c>
      <c r="B418" s="193">
        <f t="shared" si="130"/>
        <v>77.422</v>
      </c>
      <c r="C418" s="184">
        <f aca="true" t="shared" si="132" ref="C418:H418">C419</f>
        <v>13.35038</v>
      </c>
      <c r="D418" s="184">
        <f t="shared" si="132"/>
        <v>13.355579999999998</v>
      </c>
      <c r="E418" s="184">
        <f t="shared" si="132"/>
        <v>18.508</v>
      </c>
      <c r="F418" s="184">
        <f t="shared" si="132"/>
        <v>19.637999999999998</v>
      </c>
      <c r="G418" s="184">
        <f t="shared" si="132"/>
        <v>19.637999999999998</v>
      </c>
      <c r="H418" s="184">
        <f t="shared" si="132"/>
        <v>19.637999999999998</v>
      </c>
      <c r="I418" s="209"/>
      <c r="J418" s="191"/>
    </row>
    <row r="419" spans="1:10" s="89" customFormat="1" ht="31.5" customHeight="1">
      <c r="A419" s="210" t="s">
        <v>469</v>
      </c>
      <c r="B419" s="196">
        <f t="shared" si="130"/>
        <v>77.422</v>
      </c>
      <c r="C419" s="28">
        <f aca="true" t="shared" si="133" ref="C419:H419">C421+C422+C423+C424</f>
        <v>13.35038</v>
      </c>
      <c r="D419" s="28">
        <f t="shared" si="133"/>
        <v>13.355579999999998</v>
      </c>
      <c r="E419" s="28">
        <f t="shared" si="133"/>
        <v>18.508</v>
      </c>
      <c r="F419" s="28">
        <f t="shared" si="133"/>
        <v>19.637999999999998</v>
      </c>
      <c r="G419" s="28">
        <f t="shared" si="133"/>
        <v>19.637999999999998</v>
      </c>
      <c r="H419" s="28">
        <f t="shared" si="133"/>
        <v>19.637999999999998</v>
      </c>
      <c r="I419" s="375" t="s">
        <v>147</v>
      </c>
      <c r="J419" s="377" t="s">
        <v>148</v>
      </c>
    </row>
    <row r="420" spans="1:10" ht="16.5" customHeight="1">
      <c r="A420" s="168" t="s">
        <v>181</v>
      </c>
      <c r="B420" s="196"/>
      <c r="C420" s="25"/>
      <c r="D420" s="25"/>
      <c r="E420" s="25"/>
      <c r="F420" s="25"/>
      <c r="G420" s="25"/>
      <c r="H420" s="25"/>
      <c r="I420" s="375"/>
      <c r="J420" s="377"/>
    </row>
    <row r="421" spans="1:10" ht="16.5" customHeight="1">
      <c r="A421" s="198" t="s">
        <v>400</v>
      </c>
      <c r="B421" s="203">
        <f>E421+F421+G421+H421</f>
        <v>22.8</v>
      </c>
      <c r="C421" s="28">
        <v>4.42135</v>
      </c>
      <c r="D421" s="28">
        <v>4.42395</v>
      </c>
      <c r="E421" s="25">
        <v>5.7</v>
      </c>
      <c r="F421" s="25">
        <v>5.7</v>
      </c>
      <c r="G421" s="25">
        <v>5.7</v>
      </c>
      <c r="H421" s="25">
        <v>5.7</v>
      </c>
      <c r="I421" s="375"/>
      <c r="J421" s="377"/>
    </row>
    <row r="422" spans="1:10" s="89" customFormat="1" ht="18.75" customHeight="1">
      <c r="A422" s="198" t="s">
        <v>182</v>
      </c>
      <c r="B422" s="203">
        <f>E422+F422+G422+H422</f>
        <v>23.2</v>
      </c>
      <c r="C422" s="28">
        <v>4.42135</v>
      </c>
      <c r="D422" s="28">
        <v>4.42395</v>
      </c>
      <c r="E422" s="25">
        <v>5.8</v>
      </c>
      <c r="F422" s="25">
        <v>5.8</v>
      </c>
      <c r="G422" s="25">
        <v>5.8</v>
      </c>
      <c r="H422" s="25">
        <v>5.8</v>
      </c>
      <c r="I422" s="375"/>
      <c r="J422" s="377"/>
    </row>
    <row r="423" spans="1:10" s="89" customFormat="1" ht="16.5" customHeight="1">
      <c r="A423" s="198" t="s">
        <v>183</v>
      </c>
      <c r="B423" s="196">
        <f>E423+F423+G423+H423</f>
        <v>14.222</v>
      </c>
      <c r="C423" s="18">
        <v>0.81468</v>
      </c>
      <c r="D423" s="18">
        <v>0.81468</v>
      </c>
      <c r="E423" s="18">
        <v>3.308</v>
      </c>
      <c r="F423" s="18">
        <v>3.638</v>
      </c>
      <c r="G423" s="18">
        <v>3.638</v>
      </c>
      <c r="H423" s="18">
        <v>3.638</v>
      </c>
      <c r="I423" s="375"/>
      <c r="J423" s="377"/>
    </row>
    <row r="424" spans="1:10" s="89" customFormat="1" ht="16.5" customHeight="1">
      <c r="A424" s="198" t="s">
        <v>454</v>
      </c>
      <c r="B424" s="203">
        <f>E424+F424+G424+H424</f>
        <v>17.2</v>
      </c>
      <c r="C424" s="18">
        <v>3.693</v>
      </c>
      <c r="D424" s="18">
        <v>3.693</v>
      </c>
      <c r="E424" s="24">
        <v>3.7</v>
      </c>
      <c r="F424" s="24">
        <v>4.5</v>
      </c>
      <c r="G424" s="24">
        <v>4.5</v>
      </c>
      <c r="H424" s="24">
        <v>4.5</v>
      </c>
      <c r="I424" s="375"/>
      <c r="J424" s="377"/>
    </row>
    <row r="425" spans="1:10" s="89" customFormat="1" ht="31.5" customHeight="1">
      <c r="A425" s="182" t="s">
        <v>471</v>
      </c>
      <c r="B425" s="183">
        <f>E425+F425+G425+H425</f>
        <v>0.8</v>
      </c>
      <c r="C425" s="202">
        <f aca="true" t="shared" si="134" ref="C425:H425">C427+C428</f>
        <v>0.1</v>
      </c>
      <c r="D425" s="202">
        <f t="shared" si="134"/>
        <v>0.1</v>
      </c>
      <c r="E425" s="202">
        <f t="shared" si="134"/>
        <v>0.2</v>
      </c>
      <c r="F425" s="202">
        <f t="shared" si="134"/>
        <v>0.2</v>
      </c>
      <c r="G425" s="202">
        <f t="shared" si="134"/>
        <v>0.2</v>
      </c>
      <c r="H425" s="202">
        <f t="shared" si="134"/>
        <v>0.2</v>
      </c>
      <c r="I425" s="185"/>
      <c r="J425" s="191"/>
    </row>
    <row r="426" spans="1:10" ht="15" customHeight="1">
      <c r="A426" s="168" t="s">
        <v>181</v>
      </c>
      <c r="B426" s="203"/>
      <c r="C426" s="15"/>
      <c r="D426" s="15"/>
      <c r="E426" s="15"/>
      <c r="F426" s="15"/>
      <c r="G426" s="15"/>
      <c r="H426" s="15"/>
      <c r="I426" s="186"/>
      <c r="J426" s="371"/>
    </row>
    <row r="427" spans="1:10" ht="16.5" customHeight="1">
      <c r="A427" s="198" t="s">
        <v>183</v>
      </c>
      <c r="B427" s="203">
        <f>E427+F427+G427+H427</f>
        <v>0.4</v>
      </c>
      <c r="C427" s="25">
        <f aca="true" t="shared" si="135" ref="C427:H427">C431</f>
        <v>0.1</v>
      </c>
      <c r="D427" s="25">
        <f t="shared" si="135"/>
        <v>0.1</v>
      </c>
      <c r="E427" s="25">
        <f t="shared" si="135"/>
        <v>0.1</v>
      </c>
      <c r="F427" s="25">
        <f t="shared" si="135"/>
        <v>0.1</v>
      </c>
      <c r="G427" s="25">
        <f t="shared" si="135"/>
        <v>0.1</v>
      </c>
      <c r="H427" s="25">
        <f t="shared" si="135"/>
        <v>0.1</v>
      </c>
      <c r="I427" s="186"/>
      <c r="J427" s="371"/>
    </row>
    <row r="428" spans="1:10" ht="16.5" customHeight="1">
      <c r="A428" s="170" t="s">
        <v>190</v>
      </c>
      <c r="B428" s="203">
        <f>E428+F428+G428+H428</f>
        <v>0.4</v>
      </c>
      <c r="C428" s="25"/>
      <c r="D428" s="28"/>
      <c r="E428" s="25">
        <f>E432</f>
        <v>0.1</v>
      </c>
      <c r="F428" s="25">
        <f>F432</f>
        <v>0.1</v>
      </c>
      <c r="G428" s="25">
        <f>G432</f>
        <v>0.1</v>
      </c>
      <c r="H428" s="25">
        <f>H432</f>
        <v>0.1</v>
      </c>
      <c r="I428" s="186"/>
      <c r="J428" s="371"/>
    </row>
    <row r="429" spans="1:10" ht="81.75" customHeight="1">
      <c r="A429" s="177" t="s">
        <v>472</v>
      </c>
      <c r="B429" s="203">
        <f>E429+F429+G429+H429</f>
        <v>0.8</v>
      </c>
      <c r="C429" s="25">
        <f>C431</f>
        <v>0.1</v>
      </c>
      <c r="D429" s="25">
        <f>D431</f>
        <v>0.1</v>
      </c>
      <c r="E429" s="25">
        <f>E431+E432</f>
        <v>0.2</v>
      </c>
      <c r="F429" s="25">
        <f>F431+F432</f>
        <v>0.2</v>
      </c>
      <c r="G429" s="25">
        <f>G431+G432</f>
        <v>0.2</v>
      </c>
      <c r="H429" s="25">
        <f>H431+H432</f>
        <v>0.2</v>
      </c>
      <c r="I429" s="378"/>
      <c r="J429" s="371"/>
    </row>
    <row r="430" spans="1:10" ht="16.5" customHeight="1">
      <c r="A430" s="168" t="s">
        <v>181</v>
      </c>
      <c r="B430" s="203"/>
      <c r="C430" s="18"/>
      <c r="D430" s="18"/>
      <c r="E430" s="18"/>
      <c r="F430" s="18"/>
      <c r="G430" s="18"/>
      <c r="H430" s="18"/>
      <c r="I430" s="378"/>
      <c r="J430" s="371"/>
    </row>
    <row r="431" spans="1:10" ht="16.5" customHeight="1">
      <c r="A431" s="179" t="s">
        <v>183</v>
      </c>
      <c r="B431" s="203">
        <f>E431+F431+G431+H431</f>
        <v>0.4</v>
      </c>
      <c r="C431" s="24">
        <v>0.1</v>
      </c>
      <c r="D431" s="24">
        <v>0.1</v>
      </c>
      <c r="E431" s="24">
        <v>0.1</v>
      </c>
      <c r="F431" s="24">
        <v>0.1</v>
      </c>
      <c r="G431" s="24">
        <v>0.1</v>
      </c>
      <c r="H431" s="24">
        <v>0.1</v>
      </c>
      <c r="I431" s="378"/>
      <c r="J431" s="371"/>
    </row>
    <row r="432" spans="1:10" ht="16.5" customHeight="1">
      <c r="A432" s="170" t="s">
        <v>190</v>
      </c>
      <c r="B432" s="203">
        <f>E432+F432+G432+H432</f>
        <v>0.4</v>
      </c>
      <c r="C432" s="24"/>
      <c r="D432" s="24"/>
      <c r="E432" s="24">
        <v>0.1</v>
      </c>
      <c r="F432" s="24">
        <v>0.1</v>
      </c>
      <c r="G432" s="24">
        <v>0.1</v>
      </c>
      <c r="H432" s="24">
        <v>0.1</v>
      </c>
      <c r="I432" s="172"/>
      <c r="J432" s="371"/>
    </row>
    <row r="433" spans="1:10" ht="35.25" customHeight="1">
      <c r="A433" s="182" t="s">
        <v>477</v>
      </c>
      <c r="B433" s="193">
        <f aca="true" t="shared" si="136" ref="B433:H433">B435</f>
        <v>2.32</v>
      </c>
      <c r="C433" s="184">
        <f t="shared" si="136"/>
        <v>0.17500000000000002</v>
      </c>
      <c r="D433" s="202">
        <f t="shared" si="136"/>
        <v>0.5755</v>
      </c>
      <c r="E433" s="202">
        <f t="shared" si="136"/>
        <v>0.58</v>
      </c>
      <c r="F433" s="202">
        <f t="shared" si="136"/>
        <v>0.58</v>
      </c>
      <c r="G433" s="202">
        <f t="shared" si="136"/>
        <v>0.58</v>
      </c>
      <c r="H433" s="202">
        <f t="shared" si="136"/>
        <v>0.58</v>
      </c>
      <c r="I433" s="185"/>
      <c r="J433" s="191"/>
    </row>
    <row r="434" spans="1:10" ht="15" customHeight="1">
      <c r="A434" s="168" t="s">
        <v>181</v>
      </c>
      <c r="B434" s="17"/>
      <c r="C434" s="24"/>
      <c r="D434" s="24"/>
      <c r="E434" s="24"/>
      <c r="F434" s="24"/>
      <c r="G434" s="24"/>
      <c r="H434" s="24"/>
      <c r="I434" s="378"/>
      <c r="J434" s="371"/>
    </row>
    <row r="435" spans="1:10" ht="16.5" customHeight="1">
      <c r="A435" s="170" t="s">
        <v>183</v>
      </c>
      <c r="B435" s="203">
        <f aca="true" t="shared" si="137" ref="B435:H435">B438+B441+B442+B443</f>
        <v>2.32</v>
      </c>
      <c r="C435" s="28">
        <f t="shared" si="137"/>
        <v>0.17500000000000002</v>
      </c>
      <c r="D435" s="25">
        <f t="shared" si="137"/>
        <v>0.5755</v>
      </c>
      <c r="E435" s="25">
        <f t="shared" si="137"/>
        <v>0.58</v>
      </c>
      <c r="F435" s="25">
        <f t="shared" si="137"/>
        <v>0.58</v>
      </c>
      <c r="G435" s="25">
        <f t="shared" si="137"/>
        <v>0.58</v>
      </c>
      <c r="H435" s="25">
        <f t="shared" si="137"/>
        <v>0.58</v>
      </c>
      <c r="I435" s="378"/>
      <c r="J435" s="371"/>
    </row>
    <row r="436" spans="1:10" ht="69.75" customHeight="1">
      <c r="A436" s="171" t="s">
        <v>530</v>
      </c>
      <c r="B436" s="203">
        <f>E436+F436+G436+H436</f>
        <v>0.24</v>
      </c>
      <c r="C436" s="24">
        <f aca="true" t="shared" si="138" ref="C436:H436">C438</f>
        <v>0.068</v>
      </c>
      <c r="D436" s="24">
        <f t="shared" si="138"/>
        <v>0.07</v>
      </c>
      <c r="E436" s="24">
        <f t="shared" si="138"/>
        <v>0.06</v>
      </c>
      <c r="F436" s="24">
        <f t="shared" si="138"/>
        <v>0.06</v>
      </c>
      <c r="G436" s="24">
        <f t="shared" si="138"/>
        <v>0.06</v>
      </c>
      <c r="H436" s="24">
        <f t="shared" si="138"/>
        <v>0.06</v>
      </c>
      <c r="I436" s="375" t="s">
        <v>149</v>
      </c>
      <c r="J436" s="377" t="s">
        <v>149</v>
      </c>
    </row>
    <row r="437" spans="1:10" ht="16.5" customHeight="1">
      <c r="A437" s="168" t="s">
        <v>181</v>
      </c>
      <c r="B437" s="203"/>
      <c r="C437" s="24"/>
      <c r="D437" s="24"/>
      <c r="E437" s="24"/>
      <c r="F437" s="24"/>
      <c r="G437" s="24"/>
      <c r="H437" s="24"/>
      <c r="I437" s="375"/>
      <c r="J437" s="377"/>
    </row>
    <row r="438" spans="1:10" ht="16.5" customHeight="1">
      <c r="A438" s="170" t="s">
        <v>183</v>
      </c>
      <c r="B438" s="203">
        <f>E438+F438+G438+H438</f>
        <v>0.24</v>
      </c>
      <c r="C438" s="24">
        <v>0.068</v>
      </c>
      <c r="D438" s="24">
        <v>0.07</v>
      </c>
      <c r="E438" s="24">
        <v>0.06</v>
      </c>
      <c r="F438" s="24">
        <v>0.06</v>
      </c>
      <c r="G438" s="24">
        <v>0.06</v>
      </c>
      <c r="H438" s="24">
        <v>0.06</v>
      </c>
      <c r="I438" s="375"/>
      <c r="J438" s="377"/>
    </row>
    <row r="439" spans="1:10" ht="83.25" customHeight="1">
      <c r="A439" s="171" t="s">
        <v>150</v>
      </c>
      <c r="B439" s="203">
        <f>E439+F439+G439+H439</f>
        <v>1.68</v>
      </c>
      <c r="C439" s="24">
        <f aca="true" t="shared" si="139" ref="C439:H439">C441</f>
        <v>0</v>
      </c>
      <c r="D439" s="24">
        <f t="shared" si="139"/>
        <v>0.398</v>
      </c>
      <c r="E439" s="24">
        <f t="shared" si="139"/>
        <v>0.42</v>
      </c>
      <c r="F439" s="24">
        <f t="shared" si="139"/>
        <v>0.42</v>
      </c>
      <c r="G439" s="24">
        <f t="shared" si="139"/>
        <v>0.42</v>
      </c>
      <c r="H439" s="24">
        <f t="shared" si="139"/>
        <v>0.42</v>
      </c>
      <c r="I439" s="375"/>
      <c r="J439" s="377"/>
    </row>
    <row r="440" spans="1:12" ht="15" customHeight="1">
      <c r="A440" s="168" t="s">
        <v>181</v>
      </c>
      <c r="B440" s="203"/>
      <c r="C440" s="24"/>
      <c r="D440" s="24"/>
      <c r="E440" s="24"/>
      <c r="F440" s="24"/>
      <c r="G440" s="211"/>
      <c r="H440" s="211"/>
      <c r="I440" s="375"/>
      <c r="J440" s="377"/>
      <c r="K440"/>
      <c r="L440"/>
    </row>
    <row r="441" spans="1:12" ht="16.5" customHeight="1">
      <c r="A441" s="170" t="s">
        <v>183</v>
      </c>
      <c r="B441" s="203">
        <f>E441+F441+G441+H441</f>
        <v>1.68</v>
      </c>
      <c r="C441" s="24">
        <v>0</v>
      </c>
      <c r="D441" s="24">
        <v>0.398</v>
      </c>
      <c r="E441" s="24">
        <v>0.42</v>
      </c>
      <c r="F441" s="24">
        <v>0.42</v>
      </c>
      <c r="G441" s="212">
        <v>0.42</v>
      </c>
      <c r="H441" s="212">
        <v>0.42</v>
      </c>
      <c r="I441" s="375"/>
      <c r="J441" s="377"/>
      <c r="K441"/>
      <c r="L441"/>
    </row>
    <row r="442" spans="1:10" ht="75">
      <c r="A442" s="171" t="s">
        <v>151</v>
      </c>
      <c r="B442" s="203">
        <f>E442+F442+G442+H442</f>
        <v>0.4</v>
      </c>
      <c r="C442" s="24">
        <v>0.1</v>
      </c>
      <c r="D442" s="24">
        <v>0.1</v>
      </c>
      <c r="E442" s="24">
        <v>0.1</v>
      </c>
      <c r="F442" s="24">
        <v>0.1</v>
      </c>
      <c r="G442" s="24">
        <v>0.1</v>
      </c>
      <c r="H442" s="24">
        <v>0.1</v>
      </c>
      <c r="I442" s="173" t="s">
        <v>152</v>
      </c>
      <c r="J442" s="187" t="s">
        <v>152</v>
      </c>
    </row>
    <row r="443" spans="1:10" ht="47.25">
      <c r="A443" s="213" t="s">
        <v>153</v>
      </c>
      <c r="B443" s="99">
        <f>E443+F443+G443+H443</f>
        <v>0</v>
      </c>
      <c r="C443" s="18">
        <v>0.007</v>
      </c>
      <c r="D443" s="18">
        <v>0.0075</v>
      </c>
      <c r="E443" s="18"/>
      <c r="F443" s="18"/>
      <c r="G443" s="18"/>
      <c r="H443" s="18"/>
      <c r="I443" s="214"/>
      <c r="J443" s="169"/>
    </row>
    <row r="444" spans="1:10" ht="31.5">
      <c r="A444" s="182" t="s">
        <v>487</v>
      </c>
      <c r="B444" s="193">
        <f aca="true" t="shared" si="140" ref="B444:H444">B446+B447+B448+B449</f>
        <v>1136.224</v>
      </c>
      <c r="C444" s="184">
        <f t="shared" si="140"/>
        <v>193.858</v>
      </c>
      <c r="D444" s="184">
        <f t="shared" si="140"/>
        <v>176.69399999999996</v>
      </c>
      <c r="E444" s="184">
        <f t="shared" si="140"/>
        <v>204.62199999999999</v>
      </c>
      <c r="F444" s="184">
        <f t="shared" si="140"/>
        <v>350.534</v>
      </c>
      <c r="G444" s="184">
        <f t="shared" si="140"/>
        <v>290.534</v>
      </c>
      <c r="H444" s="184">
        <f t="shared" si="140"/>
        <v>290.534</v>
      </c>
      <c r="I444" s="209"/>
      <c r="J444" s="191"/>
    </row>
    <row r="445" spans="1:10" ht="16.5" customHeight="1">
      <c r="A445" s="168" t="s">
        <v>181</v>
      </c>
      <c r="B445" s="196"/>
      <c r="C445" s="18"/>
      <c r="D445" s="18"/>
      <c r="E445" s="18"/>
      <c r="F445" s="18"/>
      <c r="G445" s="18"/>
      <c r="H445" s="18"/>
      <c r="I445" s="375" t="s">
        <v>488</v>
      </c>
      <c r="J445" s="377" t="s">
        <v>488</v>
      </c>
    </row>
    <row r="446" spans="1:10" ht="16.5" customHeight="1">
      <c r="A446" s="198" t="s">
        <v>400</v>
      </c>
      <c r="B446" s="196">
        <f>E446+F446+G446+H446</f>
        <v>568.112</v>
      </c>
      <c r="C446" s="24">
        <f aca="true" t="shared" si="141" ref="C446:H446">C447+C448+C449</f>
        <v>96.929</v>
      </c>
      <c r="D446" s="24">
        <f t="shared" si="141"/>
        <v>88.347</v>
      </c>
      <c r="E446" s="24">
        <f t="shared" si="141"/>
        <v>102.31099999999999</v>
      </c>
      <c r="F446" s="24">
        <f t="shared" si="141"/>
        <v>175.267</v>
      </c>
      <c r="G446" s="24">
        <f t="shared" si="141"/>
        <v>145.267</v>
      </c>
      <c r="H446" s="24">
        <f t="shared" si="141"/>
        <v>145.267</v>
      </c>
      <c r="I446" s="375"/>
      <c r="J446" s="377"/>
    </row>
    <row r="447" spans="1:10" ht="16.5" customHeight="1">
      <c r="A447" s="170" t="s">
        <v>182</v>
      </c>
      <c r="B447" s="203">
        <f>E447+F447+G447+H447</f>
        <v>49.2</v>
      </c>
      <c r="C447" s="24">
        <f aca="true" t="shared" si="142" ref="C447:H447">C452+C463+C472</f>
        <v>2.3</v>
      </c>
      <c r="D447" s="24">
        <f t="shared" si="142"/>
        <v>2.3</v>
      </c>
      <c r="E447" s="24">
        <f t="shared" si="142"/>
        <v>12.3</v>
      </c>
      <c r="F447" s="24">
        <f t="shared" si="142"/>
        <v>12.3</v>
      </c>
      <c r="G447" s="24">
        <f t="shared" si="142"/>
        <v>12.3</v>
      </c>
      <c r="H447" s="24">
        <f t="shared" si="142"/>
        <v>12.3</v>
      </c>
      <c r="I447" s="375"/>
      <c r="J447" s="377"/>
    </row>
    <row r="448" spans="1:10" ht="16.5" customHeight="1">
      <c r="A448" s="170" t="s">
        <v>183</v>
      </c>
      <c r="B448" s="196">
        <f>E448+F448+G448+H448</f>
        <v>298.912</v>
      </c>
      <c r="C448" s="24">
        <f aca="true" t="shared" si="143" ref="C448:H448">C453+C459+C464+C467+C469+C479</f>
        <v>87.929</v>
      </c>
      <c r="D448" s="24">
        <f t="shared" si="143"/>
        <v>79.347</v>
      </c>
      <c r="E448" s="24">
        <f t="shared" si="143"/>
        <v>80.011</v>
      </c>
      <c r="F448" s="24">
        <f t="shared" si="143"/>
        <v>72.967</v>
      </c>
      <c r="G448" s="24">
        <f t="shared" si="143"/>
        <v>72.967</v>
      </c>
      <c r="H448" s="24">
        <f t="shared" si="143"/>
        <v>72.967</v>
      </c>
      <c r="I448" s="375"/>
      <c r="J448" s="377"/>
    </row>
    <row r="449" spans="1:10" ht="16.5" customHeight="1">
      <c r="A449" s="170" t="s">
        <v>190</v>
      </c>
      <c r="B449" s="203">
        <f>E449+F449+G449+H449</f>
        <v>220</v>
      </c>
      <c r="C449" s="24">
        <f aca="true" t="shared" si="144" ref="C449:H449">C465+C476+C480</f>
        <v>6.7</v>
      </c>
      <c r="D449" s="24">
        <f t="shared" si="144"/>
        <v>6.7</v>
      </c>
      <c r="E449" s="24">
        <f t="shared" si="144"/>
        <v>10</v>
      </c>
      <c r="F449" s="24">
        <f t="shared" si="144"/>
        <v>90</v>
      </c>
      <c r="G449" s="24">
        <f t="shared" si="144"/>
        <v>60</v>
      </c>
      <c r="H449" s="24">
        <f t="shared" si="144"/>
        <v>60</v>
      </c>
      <c r="I449" s="375"/>
      <c r="J449" s="377"/>
    </row>
    <row r="450" spans="1:10" ht="47.25" customHeight="1">
      <c r="A450" s="171" t="s">
        <v>489</v>
      </c>
      <c r="B450" s="203">
        <f>E450+F450+G450+H450</f>
        <v>73.2</v>
      </c>
      <c r="C450" s="25">
        <f aca="true" t="shared" si="145" ref="C450:H450">C452+C453</f>
        <v>18.3</v>
      </c>
      <c r="D450" s="25">
        <f t="shared" si="145"/>
        <v>18.3</v>
      </c>
      <c r="E450" s="25">
        <f t="shared" si="145"/>
        <v>18.3</v>
      </c>
      <c r="F450" s="25">
        <f t="shared" si="145"/>
        <v>18.3</v>
      </c>
      <c r="G450" s="25">
        <f t="shared" si="145"/>
        <v>18.3</v>
      </c>
      <c r="H450" s="25">
        <f t="shared" si="145"/>
        <v>18.3</v>
      </c>
      <c r="I450" s="375" t="s">
        <v>154</v>
      </c>
      <c r="J450" s="381" t="s">
        <v>155</v>
      </c>
    </row>
    <row r="451" spans="1:10" ht="15" customHeight="1">
      <c r="A451" s="168" t="s">
        <v>181</v>
      </c>
      <c r="B451" s="203"/>
      <c r="C451" s="24"/>
      <c r="D451" s="24"/>
      <c r="E451" s="24"/>
      <c r="F451" s="24"/>
      <c r="G451" s="24"/>
      <c r="H451" s="24"/>
      <c r="I451" s="375"/>
      <c r="J451" s="381"/>
    </row>
    <row r="452" spans="1:10" ht="16.5" customHeight="1">
      <c r="A452" s="170" t="s">
        <v>182</v>
      </c>
      <c r="B452" s="203">
        <f>E452+F452+G452+H452</f>
        <v>9.2</v>
      </c>
      <c r="C452" s="24">
        <v>2.3</v>
      </c>
      <c r="D452" s="24">
        <v>2.3</v>
      </c>
      <c r="E452" s="24">
        <v>2.3</v>
      </c>
      <c r="F452" s="24">
        <v>2.3</v>
      </c>
      <c r="G452" s="24">
        <v>2.3</v>
      </c>
      <c r="H452" s="24">
        <v>2.3</v>
      </c>
      <c r="I452" s="375"/>
      <c r="J452" s="381"/>
    </row>
    <row r="453" spans="1:10" ht="113.25" customHeight="1">
      <c r="A453" s="170" t="s">
        <v>183</v>
      </c>
      <c r="B453" s="203">
        <f>E453+F453+G453+H453</f>
        <v>64</v>
      </c>
      <c r="C453" s="24">
        <v>16</v>
      </c>
      <c r="D453" s="24">
        <v>16</v>
      </c>
      <c r="E453" s="24">
        <v>16</v>
      </c>
      <c r="F453" s="24">
        <v>16</v>
      </c>
      <c r="G453" s="24">
        <v>16</v>
      </c>
      <c r="H453" s="24">
        <v>16</v>
      </c>
      <c r="I453" s="375"/>
      <c r="J453" s="381"/>
    </row>
    <row r="454" spans="1:10" ht="54" customHeight="1">
      <c r="A454" s="171" t="s">
        <v>491</v>
      </c>
      <c r="B454" s="203">
        <f>E454+F454+G454+H454</f>
        <v>82</v>
      </c>
      <c r="C454" s="25">
        <f aca="true" t="shared" si="146" ref="C454:H454">C456</f>
        <v>20.5</v>
      </c>
      <c r="D454" s="25">
        <f t="shared" si="146"/>
        <v>20.5</v>
      </c>
      <c r="E454" s="25">
        <f t="shared" si="146"/>
        <v>20.5</v>
      </c>
      <c r="F454" s="25">
        <f t="shared" si="146"/>
        <v>20.5</v>
      </c>
      <c r="G454" s="25">
        <f t="shared" si="146"/>
        <v>20.5</v>
      </c>
      <c r="H454" s="25">
        <f t="shared" si="146"/>
        <v>20.5</v>
      </c>
      <c r="I454" s="375" t="s">
        <v>156</v>
      </c>
      <c r="J454" s="382" t="s">
        <v>157</v>
      </c>
    </row>
    <row r="455" spans="1:10" ht="15" customHeight="1">
      <c r="A455" s="168" t="s">
        <v>181</v>
      </c>
      <c r="B455" s="203"/>
      <c r="C455" s="24"/>
      <c r="D455" s="24"/>
      <c r="E455" s="24"/>
      <c r="F455" s="24"/>
      <c r="G455" s="24"/>
      <c r="H455" s="24"/>
      <c r="I455" s="375"/>
      <c r="J455" s="382"/>
    </row>
    <row r="456" spans="1:10" ht="137.25" customHeight="1">
      <c r="A456" s="170" t="s">
        <v>183</v>
      </c>
      <c r="B456" s="203">
        <f>E456+F456+G456+H456</f>
        <v>82</v>
      </c>
      <c r="C456" s="24">
        <v>20.5</v>
      </c>
      <c r="D456" s="24">
        <v>20.5</v>
      </c>
      <c r="E456" s="24">
        <v>20.5</v>
      </c>
      <c r="F456" s="24">
        <v>20.5</v>
      </c>
      <c r="G456" s="24">
        <v>20.5</v>
      </c>
      <c r="H456" s="24">
        <v>20.5</v>
      </c>
      <c r="I456" s="375"/>
      <c r="J456" s="382"/>
    </row>
    <row r="457" spans="1:10" ht="62.25" customHeight="1">
      <c r="A457" s="171" t="s">
        <v>493</v>
      </c>
      <c r="B457" s="203">
        <f>E457+F457+G457+H457</f>
        <v>18</v>
      </c>
      <c r="C457" s="25">
        <f aca="true" t="shared" si="147" ref="C457:H457">C459</f>
        <v>4.5</v>
      </c>
      <c r="D457" s="25">
        <f t="shared" si="147"/>
        <v>4.5</v>
      </c>
      <c r="E457" s="25">
        <f t="shared" si="147"/>
        <v>4.5</v>
      </c>
      <c r="F457" s="25">
        <f t="shared" si="147"/>
        <v>4.5</v>
      </c>
      <c r="G457" s="25">
        <f t="shared" si="147"/>
        <v>4.5</v>
      </c>
      <c r="H457" s="25">
        <f t="shared" si="147"/>
        <v>4.5</v>
      </c>
      <c r="I457" s="375" t="s">
        <v>158</v>
      </c>
      <c r="J457" s="371"/>
    </row>
    <row r="458" spans="1:10" ht="15" customHeight="1">
      <c r="A458" s="168" t="s">
        <v>181</v>
      </c>
      <c r="B458" s="203"/>
      <c r="C458" s="24"/>
      <c r="D458" s="24"/>
      <c r="E458" s="24"/>
      <c r="F458" s="24"/>
      <c r="G458" s="24"/>
      <c r="H458" s="24"/>
      <c r="I458" s="375"/>
      <c r="J458" s="371"/>
    </row>
    <row r="459" spans="1:10" ht="16.5" customHeight="1">
      <c r="A459" s="170" t="s">
        <v>183</v>
      </c>
      <c r="B459" s="203">
        <f>E459+F459+G459+H459</f>
        <v>18</v>
      </c>
      <c r="C459" s="24">
        <v>4.5</v>
      </c>
      <c r="D459" s="24">
        <v>4.5</v>
      </c>
      <c r="E459" s="24">
        <v>4.5</v>
      </c>
      <c r="F459" s="24">
        <v>4.5</v>
      </c>
      <c r="G459" s="24">
        <v>4.5</v>
      </c>
      <c r="H459" s="24">
        <v>4.5</v>
      </c>
      <c r="I459" s="375"/>
      <c r="J459" s="371"/>
    </row>
    <row r="460" spans="1:10" ht="29.25" customHeight="1">
      <c r="A460" s="171" t="s">
        <v>495</v>
      </c>
      <c r="B460" s="203">
        <f>E460+F460+G460+H460</f>
        <v>52</v>
      </c>
      <c r="C460" s="25">
        <f aca="true" t="shared" si="148" ref="C460:H460">C464</f>
        <v>13</v>
      </c>
      <c r="D460" s="25">
        <f t="shared" si="148"/>
        <v>13</v>
      </c>
      <c r="E460" s="25">
        <f t="shared" si="148"/>
        <v>13</v>
      </c>
      <c r="F460" s="25">
        <f t="shared" si="148"/>
        <v>13</v>
      </c>
      <c r="G460" s="25">
        <f t="shared" si="148"/>
        <v>13</v>
      </c>
      <c r="H460" s="25">
        <f t="shared" si="148"/>
        <v>13</v>
      </c>
      <c r="I460" s="375" t="s">
        <v>159</v>
      </c>
      <c r="J460" s="371"/>
    </row>
    <row r="461" spans="1:10" ht="15" customHeight="1">
      <c r="A461" s="168" t="s">
        <v>181</v>
      </c>
      <c r="B461" s="203"/>
      <c r="C461" s="15"/>
      <c r="D461" s="15"/>
      <c r="E461" s="15"/>
      <c r="F461" s="15"/>
      <c r="G461" s="15"/>
      <c r="H461" s="15"/>
      <c r="I461" s="375"/>
      <c r="J461" s="371"/>
    </row>
    <row r="462" spans="1:10" ht="16.5" customHeight="1">
      <c r="A462" s="170" t="s">
        <v>400</v>
      </c>
      <c r="B462" s="203">
        <f aca="true" t="shared" si="149" ref="B462:B470">E462+F462+G462+H462</f>
        <v>0</v>
      </c>
      <c r="C462" s="18"/>
      <c r="D462" s="18"/>
      <c r="E462" s="18"/>
      <c r="F462" s="18"/>
      <c r="G462" s="18"/>
      <c r="H462" s="18"/>
      <c r="I462" s="375"/>
      <c r="J462" s="371"/>
    </row>
    <row r="463" spans="1:10" ht="16.5" customHeight="1">
      <c r="A463" s="170" t="s">
        <v>182</v>
      </c>
      <c r="B463" s="203">
        <f t="shared" si="149"/>
        <v>0</v>
      </c>
      <c r="C463" s="18"/>
      <c r="D463" s="18"/>
      <c r="E463" s="18"/>
      <c r="F463" s="18"/>
      <c r="G463" s="18"/>
      <c r="H463" s="18"/>
      <c r="I463" s="375"/>
      <c r="J463" s="371"/>
    </row>
    <row r="464" spans="1:10" ht="16.5" customHeight="1">
      <c r="A464" s="170" t="s">
        <v>183</v>
      </c>
      <c r="B464" s="203">
        <f t="shared" si="149"/>
        <v>52</v>
      </c>
      <c r="C464" s="24">
        <v>13</v>
      </c>
      <c r="D464" s="24">
        <v>13</v>
      </c>
      <c r="E464" s="24">
        <v>13</v>
      </c>
      <c r="F464" s="24">
        <v>13</v>
      </c>
      <c r="G464" s="24">
        <v>13</v>
      </c>
      <c r="H464" s="24">
        <v>13</v>
      </c>
      <c r="I464" s="375"/>
      <c r="J464" s="371"/>
    </row>
    <row r="465" spans="1:10" ht="16.5" customHeight="1">
      <c r="A465" s="170" t="s">
        <v>190</v>
      </c>
      <c r="B465" s="203">
        <f t="shared" si="149"/>
        <v>0</v>
      </c>
      <c r="C465" s="18"/>
      <c r="D465" s="18"/>
      <c r="E465" s="18"/>
      <c r="F465" s="18"/>
      <c r="G465" s="18"/>
      <c r="H465" s="18"/>
      <c r="I465" s="375"/>
      <c r="J465" s="371"/>
    </row>
    <row r="466" spans="1:10" ht="23.25" customHeight="1">
      <c r="A466" s="215" t="s">
        <v>160</v>
      </c>
      <c r="B466" s="196">
        <f t="shared" si="149"/>
        <v>37.868</v>
      </c>
      <c r="C466" s="18">
        <f aca="true" t="shared" si="150" ref="C466:H466">C467</f>
        <v>15.448</v>
      </c>
      <c r="D466" s="18">
        <f t="shared" si="150"/>
        <v>9.467</v>
      </c>
      <c r="E466" s="18">
        <f t="shared" si="150"/>
        <v>9.467</v>
      </c>
      <c r="F466" s="18">
        <f t="shared" si="150"/>
        <v>9.467</v>
      </c>
      <c r="G466" s="18">
        <f t="shared" si="150"/>
        <v>9.467</v>
      </c>
      <c r="H466" s="18">
        <f t="shared" si="150"/>
        <v>9.467</v>
      </c>
      <c r="I466" s="379"/>
      <c r="J466" s="371"/>
    </row>
    <row r="467" spans="1:10" ht="16.5" customHeight="1">
      <c r="A467" s="179" t="s">
        <v>497</v>
      </c>
      <c r="B467" s="196">
        <f t="shared" si="149"/>
        <v>37.868</v>
      </c>
      <c r="C467" s="28">
        <v>15.448</v>
      </c>
      <c r="D467" s="28">
        <v>9.467</v>
      </c>
      <c r="E467" s="28">
        <v>9.467</v>
      </c>
      <c r="F467" s="28">
        <v>9.467</v>
      </c>
      <c r="G467" s="28">
        <v>9.467</v>
      </c>
      <c r="H467" s="28">
        <v>9.467</v>
      </c>
      <c r="I467" s="379"/>
      <c r="J467" s="371"/>
    </row>
    <row r="468" spans="1:10" ht="31.5" customHeight="1">
      <c r="A468" s="215" t="s">
        <v>161</v>
      </c>
      <c r="B468" s="203">
        <f t="shared" si="149"/>
        <v>120</v>
      </c>
      <c r="C468" s="25">
        <f aca="true" t="shared" si="151" ref="C468:H468">C469</f>
        <v>32.601</v>
      </c>
      <c r="D468" s="25">
        <f t="shared" si="151"/>
        <v>30</v>
      </c>
      <c r="E468" s="25">
        <f t="shared" si="151"/>
        <v>30</v>
      </c>
      <c r="F468" s="25">
        <f t="shared" si="151"/>
        <v>30</v>
      </c>
      <c r="G468" s="25">
        <f t="shared" si="151"/>
        <v>30</v>
      </c>
      <c r="H468" s="25">
        <f t="shared" si="151"/>
        <v>30</v>
      </c>
      <c r="I468" s="380" t="s">
        <v>162</v>
      </c>
      <c r="J468" s="371"/>
    </row>
    <row r="469" spans="1:10" ht="16.5" customHeight="1">
      <c r="A469" s="179" t="s">
        <v>497</v>
      </c>
      <c r="B469" s="203">
        <f t="shared" si="149"/>
        <v>120</v>
      </c>
      <c r="C469" s="25">
        <v>32.601</v>
      </c>
      <c r="D469" s="25">
        <v>30</v>
      </c>
      <c r="E469" s="25">
        <v>30</v>
      </c>
      <c r="F469" s="25">
        <v>30</v>
      </c>
      <c r="G469" s="25">
        <v>30</v>
      </c>
      <c r="H469" s="25">
        <v>30</v>
      </c>
      <c r="I469" s="380"/>
      <c r="J469" s="371"/>
    </row>
    <row r="470" spans="1:10" ht="36.75" customHeight="1">
      <c r="A470" s="171" t="s">
        <v>163</v>
      </c>
      <c r="B470" s="203">
        <f t="shared" si="149"/>
        <v>40</v>
      </c>
      <c r="C470" s="25">
        <f aca="true" t="shared" si="152" ref="C470:H470">C472+C473</f>
        <v>0</v>
      </c>
      <c r="D470" s="25">
        <f t="shared" si="152"/>
        <v>0</v>
      </c>
      <c r="E470" s="25">
        <f t="shared" si="152"/>
        <v>10</v>
      </c>
      <c r="F470" s="25">
        <f t="shared" si="152"/>
        <v>10</v>
      </c>
      <c r="G470" s="25">
        <f t="shared" si="152"/>
        <v>10</v>
      </c>
      <c r="H470" s="25">
        <f t="shared" si="152"/>
        <v>10</v>
      </c>
      <c r="I470" s="375" t="s">
        <v>164</v>
      </c>
      <c r="J470" s="371"/>
    </row>
    <row r="471" spans="1:10" ht="15" customHeight="1">
      <c r="A471" s="168" t="s">
        <v>181</v>
      </c>
      <c r="B471" s="203"/>
      <c r="C471" s="24"/>
      <c r="D471" s="24"/>
      <c r="E471" s="24"/>
      <c r="F471" s="24"/>
      <c r="G471" s="24"/>
      <c r="H471" s="24"/>
      <c r="I471" s="375"/>
      <c r="J471" s="371"/>
    </row>
    <row r="472" spans="1:10" ht="16.5" customHeight="1">
      <c r="A472" s="170" t="s">
        <v>182</v>
      </c>
      <c r="B472" s="203">
        <f>E472+F472+G472+H472</f>
        <v>40</v>
      </c>
      <c r="C472" s="24">
        <v>0</v>
      </c>
      <c r="D472" s="24">
        <v>0</v>
      </c>
      <c r="E472" s="24">
        <v>10</v>
      </c>
      <c r="F472" s="24">
        <v>10</v>
      </c>
      <c r="G472" s="24">
        <v>10</v>
      </c>
      <c r="H472" s="24">
        <v>10</v>
      </c>
      <c r="I472" s="375"/>
      <c r="J472" s="371"/>
    </row>
    <row r="473" spans="1:10" ht="16.5" customHeight="1">
      <c r="A473" s="170" t="s">
        <v>183</v>
      </c>
      <c r="B473" s="203">
        <f>E473+F473+G473+H473</f>
        <v>0</v>
      </c>
      <c r="C473" s="24">
        <v>0</v>
      </c>
      <c r="D473" s="24">
        <v>0</v>
      </c>
      <c r="E473" s="24">
        <v>0</v>
      </c>
      <c r="F473" s="24">
        <v>0</v>
      </c>
      <c r="G473" s="24">
        <v>0</v>
      </c>
      <c r="H473" s="24">
        <v>0</v>
      </c>
      <c r="I473" s="375"/>
      <c r="J473" s="371"/>
    </row>
    <row r="474" spans="1:10" ht="50.25" customHeight="1">
      <c r="A474" s="171" t="s">
        <v>165</v>
      </c>
      <c r="B474" s="203">
        <f>E474+F474+G474+H474</f>
        <v>40</v>
      </c>
      <c r="C474" s="25">
        <f aca="true" t="shared" si="153" ref="C474:H474">C476</f>
        <v>6.7</v>
      </c>
      <c r="D474" s="25">
        <f t="shared" si="153"/>
        <v>6.7</v>
      </c>
      <c r="E474" s="25">
        <f t="shared" si="153"/>
        <v>10</v>
      </c>
      <c r="F474" s="25">
        <f t="shared" si="153"/>
        <v>10</v>
      </c>
      <c r="G474" s="25">
        <f t="shared" si="153"/>
        <v>10</v>
      </c>
      <c r="H474" s="25">
        <f t="shared" si="153"/>
        <v>10</v>
      </c>
      <c r="I474" s="376" t="s">
        <v>166</v>
      </c>
      <c r="J474" s="371"/>
    </row>
    <row r="475" spans="1:10" ht="16.5" customHeight="1">
      <c r="A475" s="168" t="s">
        <v>181</v>
      </c>
      <c r="B475" s="203"/>
      <c r="C475" s="24"/>
      <c r="D475" s="24"/>
      <c r="E475" s="24"/>
      <c r="F475" s="24"/>
      <c r="G475" s="24"/>
      <c r="H475" s="24"/>
      <c r="I475" s="376"/>
      <c r="J475" s="371"/>
    </row>
    <row r="476" spans="1:10" ht="16.5" customHeight="1">
      <c r="A476" s="170" t="s">
        <v>190</v>
      </c>
      <c r="B476" s="203">
        <f>E476+F476+G476+H476</f>
        <v>40</v>
      </c>
      <c r="C476" s="24">
        <v>6.7</v>
      </c>
      <c r="D476" s="24">
        <v>6.7</v>
      </c>
      <c r="E476" s="24">
        <v>10</v>
      </c>
      <c r="F476" s="24">
        <v>10</v>
      </c>
      <c r="G476" s="24">
        <v>10</v>
      </c>
      <c r="H476" s="24">
        <v>10</v>
      </c>
      <c r="I476" s="376"/>
      <c r="J476" s="371"/>
    </row>
    <row r="477" spans="1:10" ht="16.5" customHeight="1">
      <c r="A477" s="188" t="s">
        <v>504</v>
      </c>
      <c r="B477" s="196">
        <f>E477+F477+G477+H477</f>
        <v>187.04399999999998</v>
      </c>
      <c r="C477" s="24">
        <f aca="true" t="shared" si="154" ref="C477:H477">C479+C480</f>
        <v>6.38</v>
      </c>
      <c r="D477" s="24">
        <f t="shared" si="154"/>
        <v>6.38</v>
      </c>
      <c r="E477" s="24">
        <f t="shared" si="154"/>
        <v>7.044</v>
      </c>
      <c r="F477" s="24">
        <f t="shared" si="154"/>
        <v>80</v>
      </c>
      <c r="G477" s="24">
        <f t="shared" si="154"/>
        <v>50</v>
      </c>
      <c r="H477" s="71">
        <f t="shared" si="154"/>
        <v>50</v>
      </c>
      <c r="I477" s="372" t="s">
        <v>167</v>
      </c>
      <c r="J477" s="373" t="s">
        <v>168</v>
      </c>
    </row>
    <row r="478" spans="1:10" ht="16.5" customHeight="1">
      <c r="A478" s="207" t="s">
        <v>181</v>
      </c>
      <c r="B478" s="196"/>
      <c r="C478" s="24"/>
      <c r="D478" s="24"/>
      <c r="E478" s="24"/>
      <c r="F478" s="24"/>
      <c r="G478" s="24"/>
      <c r="H478" s="71"/>
      <c r="I478" s="372"/>
      <c r="J478" s="373"/>
    </row>
    <row r="479" spans="1:10" ht="16.5" customHeight="1">
      <c r="A479" s="170" t="s">
        <v>183</v>
      </c>
      <c r="B479" s="196">
        <f aca="true" t="shared" si="155" ref="B479:B485">E479+F479+G479+H479</f>
        <v>7.044</v>
      </c>
      <c r="C479" s="24">
        <v>6.38</v>
      </c>
      <c r="D479" s="24">
        <v>6.38</v>
      </c>
      <c r="E479" s="24">
        <v>7.044</v>
      </c>
      <c r="F479" s="24">
        <v>0</v>
      </c>
      <c r="G479" s="24">
        <v>0</v>
      </c>
      <c r="H479" s="71">
        <v>0</v>
      </c>
      <c r="I479" s="372"/>
      <c r="J479" s="373"/>
    </row>
    <row r="480" spans="1:10" ht="16.5" customHeight="1">
      <c r="A480" s="170" t="s">
        <v>190</v>
      </c>
      <c r="B480" s="203">
        <f t="shared" si="155"/>
        <v>180</v>
      </c>
      <c r="C480" s="24"/>
      <c r="D480" s="24"/>
      <c r="E480" s="24"/>
      <c r="F480" s="24">
        <v>80</v>
      </c>
      <c r="G480" s="24">
        <v>50</v>
      </c>
      <c r="H480" s="71">
        <v>50</v>
      </c>
      <c r="I480" s="372"/>
      <c r="J480" s="373"/>
    </row>
    <row r="481" spans="1:10" ht="63">
      <c r="A481" s="199" t="s">
        <v>516</v>
      </c>
      <c r="B481" s="193">
        <f t="shared" si="155"/>
        <v>28.671000000000003</v>
      </c>
      <c r="C481" s="202">
        <f aca="true" t="shared" si="156" ref="C481:H481">C483+C484+C485</f>
        <v>1.505</v>
      </c>
      <c r="D481" s="202">
        <f t="shared" si="156"/>
        <v>2.1670000000000003</v>
      </c>
      <c r="E481" s="202">
        <f t="shared" si="156"/>
        <v>12.260000000000002</v>
      </c>
      <c r="F481" s="202">
        <f t="shared" si="156"/>
        <v>10.876000000000001</v>
      </c>
      <c r="G481" s="202">
        <f t="shared" si="156"/>
        <v>2.67</v>
      </c>
      <c r="H481" s="202">
        <f t="shared" si="156"/>
        <v>2.8649999999999998</v>
      </c>
      <c r="I481" s="216"/>
      <c r="J481" s="191"/>
    </row>
    <row r="482" spans="1:10" ht="15.75">
      <c r="A482" s="217" t="s">
        <v>181</v>
      </c>
      <c r="B482" s="196"/>
      <c r="C482" s="28"/>
      <c r="D482" s="28"/>
      <c r="E482" s="28"/>
      <c r="F482" s="28"/>
      <c r="G482" s="28"/>
      <c r="H482" s="28"/>
      <c r="I482" s="374"/>
      <c r="J482" s="371"/>
    </row>
    <row r="483" spans="1:10" ht="15.75">
      <c r="A483" s="179" t="s">
        <v>182</v>
      </c>
      <c r="B483" s="196">
        <f t="shared" si="155"/>
        <v>9.520000000000003</v>
      </c>
      <c r="C483" s="28"/>
      <c r="D483" s="28">
        <v>0.1</v>
      </c>
      <c r="E483" s="28">
        <v>8.755</v>
      </c>
      <c r="F483" s="28">
        <v>0.255</v>
      </c>
      <c r="G483" s="28">
        <v>0.255</v>
      </c>
      <c r="H483" s="28">
        <v>0.255</v>
      </c>
      <c r="I483" s="374"/>
      <c r="J483" s="371"/>
    </row>
    <row r="484" spans="1:10" ht="17.25" customHeight="1">
      <c r="A484" s="179" t="s">
        <v>183</v>
      </c>
      <c r="B484" s="196">
        <f t="shared" si="155"/>
        <v>8.775</v>
      </c>
      <c r="C484" s="28">
        <v>1.505</v>
      </c>
      <c r="D484" s="28">
        <v>2.067</v>
      </c>
      <c r="E484" s="28">
        <v>3.505</v>
      </c>
      <c r="F484" s="28">
        <v>1.395</v>
      </c>
      <c r="G484" s="28">
        <v>1.875</v>
      </c>
      <c r="H484" s="25">
        <v>2</v>
      </c>
      <c r="I484" s="374"/>
      <c r="J484" s="371"/>
    </row>
    <row r="485" spans="1:10" ht="17.25" customHeight="1">
      <c r="A485" s="218" t="s">
        <v>190</v>
      </c>
      <c r="B485" s="196">
        <f t="shared" si="155"/>
        <v>10.376000000000001</v>
      </c>
      <c r="C485" s="29"/>
      <c r="D485" s="29"/>
      <c r="E485" s="29"/>
      <c r="F485" s="29">
        <v>9.226</v>
      </c>
      <c r="G485" s="130">
        <v>0.54</v>
      </c>
      <c r="H485" s="130">
        <v>0.61</v>
      </c>
      <c r="I485" s="374"/>
      <c r="J485" s="371"/>
    </row>
    <row r="486" spans="1:10" ht="16.5" customHeight="1">
      <c r="A486" s="219" t="s">
        <v>509</v>
      </c>
      <c r="B486" s="220">
        <f aca="true" t="shared" si="157" ref="B486:H486">B488+B489+B490+B491+B492</f>
        <v>33553.0707</v>
      </c>
      <c r="C486" s="221">
        <f t="shared" si="157"/>
        <v>9126.45689</v>
      </c>
      <c r="D486" s="221">
        <f t="shared" si="157"/>
        <v>12099.9326</v>
      </c>
      <c r="E486" s="221">
        <f t="shared" si="157"/>
        <v>10783.2865</v>
      </c>
      <c r="F486" s="221">
        <f t="shared" si="157"/>
        <v>7476.6361</v>
      </c>
      <c r="G486" s="221">
        <f t="shared" si="157"/>
        <v>7669.2341</v>
      </c>
      <c r="H486" s="221">
        <f t="shared" si="157"/>
        <v>7623.914</v>
      </c>
      <c r="I486" s="222"/>
      <c r="J486" s="191"/>
    </row>
    <row r="487" spans="1:10" ht="15" customHeight="1">
      <c r="A487" s="168" t="s">
        <v>181</v>
      </c>
      <c r="B487" s="203"/>
      <c r="C487" s="18"/>
      <c r="D487" s="18"/>
      <c r="E487" s="18"/>
      <c r="F487" s="18"/>
      <c r="G487" s="18"/>
      <c r="H487" s="18"/>
      <c r="I487" s="370"/>
      <c r="J487" s="371"/>
    </row>
    <row r="488" spans="1:10" ht="16.5" customHeight="1">
      <c r="A488" s="170" t="s">
        <v>400</v>
      </c>
      <c r="B488" s="223">
        <f>E488+F488+G488+H488</f>
        <v>739.043</v>
      </c>
      <c r="C488" s="224">
        <f aca="true" t="shared" si="158" ref="C488:H488">C40+C215+C365+C446</f>
        <v>163.78178</v>
      </c>
      <c r="D488" s="224">
        <f t="shared" si="158"/>
        <v>148.53166</v>
      </c>
      <c r="E488" s="224">
        <f t="shared" si="158"/>
        <v>155.132</v>
      </c>
      <c r="F488" s="224">
        <f t="shared" si="158"/>
        <v>214.437</v>
      </c>
      <c r="G488" s="224">
        <f t="shared" si="158"/>
        <v>184.737</v>
      </c>
      <c r="H488" s="224">
        <f t="shared" si="158"/>
        <v>184.737</v>
      </c>
      <c r="I488" s="370"/>
      <c r="J488" s="371"/>
    </row>
    <row r="489" spans="1:10" ht="16.5" customHeight="1">
      <c r="A489" s="170" t="s">
        <v>182</v>
      </c>
      <c r="B489" s="223">
        <f>E489+F489+G489+H489</f>
        <v>575.525</v>
      </c>
      <c r="C489" s="224">
        <f aca="true" t="shared" si="159" ref="C489:H489">C8+C41+C75+C107+C216+C366+C447+C483</f>
        <v>129.04032</v>
      </c>
      <c r="D489" s="224">
        <f t="shared" si="159"/>
        <v>130.39745</v>
      </c>
      <c r="E489" s="224">
        <f t="shared" si="159"/>
        <v>216.98400000000004</v>
      </c>
      <c r="F489" s="224">
        <f t="shared" si="159"/>
        <v>119.44699999999999</v>
      </c>
      <c r="G489" s="224">
        <f t="shared" si="159"/>
        <v>119.54699999999998</v>
      </c>
      <c r="H489" s="224">
        <f t="shared" si="159"/>
        <v>119.54699999999998</v>
      </c>
      <c r="I489" s="370"/>
      <c r="J489" s="371"/>
    </row>
    <row r="490" spans="1:10" ht="16.5" customHeight="1">
      <c r="A490" s="170" t="s">
        <v>183</v>
      </c>
      <c r="B490" s="223">
        <f>E490+F490+G490+H490</f>
        <v>1019.8057000000001</v>
      </c>
      <c r="C490" s="224">
        <f aca="true" t="shared" si="160" ref="C490:H490">C9+C42+C74+C108+C148+C187+C217+C327+C367+C427+C435+C448+C484</f>
        <v>252.75679</v>
      </c>
      <c r="D490" s="224">
        <f t="shared" si="160"/>
        <v>240.46949</v>
      </c>
      <c r="E490" s="224">
        <f t="shared" si="160"/>
        <v>269.9525</v>
      </c>
      <c r="F490" s="224">
        <f t="shared" si="160"/>
        <v>262.73409999999996</v>
      </c>
      <c r="G490" s="224">
        <f t="shared" si="160"/>
        <v>257.71909999999997</v>
      </c>
      <c r="H490" s="224">
        <f t="shared" si="160"/>
        <v>229.40000000000003</v>
      </c>
      <c r="I490" s="370"/>
      <c r="J490" s="371"/>
    </row>
    <row r="491" spans="1:10" ht="16.5" customHeight="1">
      <c r="A491" s="170" t="s">
        <v>184</v>
      </c>
      <c r="B491" s="223">
        <f>E491+F491+G491+H491</f>
        <v>30336.573999999997</v>
      </c>
      <c r="C491" s="224">
        <f aca="true" t="shared" si="161" ref="C491:H491">C218+C328+C336+C368</f>
        <v>8519.259999999998</v>
      </c>
      <c r="D491" s="224">
        <f t="shared" si="161"/>
        <v>11518.065999999999</v>
      </c>
      <c r="E491" s="224">
        <f t="shared" si="161"/>
        <v>9916.501</v>
      </c>
      <c r="F491" s="224">
        <f t="shared" si="161"/>
        <v>6631.902</v>
      </c>
      <c r="G491" s="224">
        <f t="shared" si="161"/>
        <v>6892.621</v>
      </c>
      <c r="H491" s="224">
        <f t="shared" si="161"/>
        <v>6895.549999999999</v>
      </c>
      <c r="I491" s="370"/>
      <c r="J491" s="371"/>
    </row>
    <row r="492" spans="1:10" ht="15.75">
      <c r="A492" s="225" t="s">
        <v>190</v>
      </c>
      <c r="B492" s="223">
        <f>E492+F492+G492+H492</f>
        <v>882.123</v>
      </c>
      <c r="C492" s="226">
        <f aca="true" t="shared" si="162" ref="C492:H492">C10+C43+C76+C188+C219+C369+C428+C449+C485+C109</f>
        <v>61.61800000000001</v>
      </c>
      <c r="D492" s="226">
        <f t="shared" si="162"/>
        <v>62.468</v>
      </c>
      <c r="E492" s="226">
        <f>E10+E43+E76+E188+E219+E369+E428+E449+E485+E109</f>
        <v>224.71699999999998</v>
      </c>
      <c r="F492" s="226">
        <f t="shared" si="162"/>
        <v>248.11599999999999</v>
      </c>
      <c r="G492" s="226">
        <f t="shared" si="162"/>
        <v>214.60999999999999</v>
      </c>
      <c r="H492" s="226">
        <f t="shared" si="162"/>
        <v>194.68</v>
      </c>
      <c r="I492" s="370"/>
      <c r="J492" s="371"/>
    </row>
    <row r="493" spans="1:9" ht="15.75">
      <c r="A493" s="124"/>
      <c r="B493" s="227"/>
      <c r="C493" s="125"/>
      <c r="D493" s="125"/>
      <c r="E493" s="125"/>
      <c r="F493" s="125"/>
      <c r="G493" s="125"/>
      <c r="H493" s="125"/>
      <c r="I493" s="126"/>
    </row>
    <row r="494" spans="1:9" ht="15.75">
      <c r="A494" s="124"/>
      <c r="B494" s="228"/>
      <c r="C494" s="125"/>
      <c r="D494" s="125"/>
      <c r="E494" s="125"/>
      <c r="F494" s="125"/>
      <c r="G494" s="125"/>
      <c r="H494" s="125"/>
      <c r="I494" s="126"/>
    </row>
    <row r="495" spans="1:9" ht="15.75">
      <c r="A495" s="124"/>
      <c r="B495" s="228"/>
      <c r="C495" s="125"/>
      <c r="D495" s="125"/>
      <c r="E495" s="125"/>
      <c r="F495" s="125"/>
      <c r="G495" s="125"/>
      <c r="H495" s="125"/>
      <c r="I495" s="126"/>
    </row>
    <row r="496" spans="1:9" ht="15.75">
      <c r="A496" s="124"/>
      <c r="B496" s="228"/>
      <c r="C496" s="125"/>
      <c r="D496" s="125"/>
      <c r="E496" s="125"/>
      <c r="F496" s="125"/>
      <c r="G496" s="125"/>
      <c r="H496" s="125"/>
      <c r="I496" s="126"/>
    </row>
    <row r="497" spans="1:9" ht="15.75">
      <c r="A497" s="124"/>
      <c r="B497" s="228"/>
      <c r="C497" s="125"/>
      <c r="D497" s="125"/>
      <c r="E497" s="125"/>
      <c r="F497" s="125"/>
      <c r="G497" s="125"/>
      <c r="H497" s="125"/>
      <c r="I497" s="126"/>
    </row>
    <row r="498" spans="1:9" ht="15.75">
      <c r="A498" s="124"/>
      <c r="B498" s="228"/>
      <c r="C498" s="125"/>
      <c r="D498" s="125"/>
      <c r="E498" s="125"/>
      <c r="F498" s="125"/>
      <c r="G498" s="125"/>
      <c r="H498" s="125"/>
      <c r="I498" s="126"/>
    </row>
    <row r="499" spans="1:9" ht="15.75">
      <c r="A499" s="124"/>
      <c r="B499" s="228"/>
      <c r="C499" s="125"/>
      <c r="D499" s="125"/>
      <c r="E499" s="125"/>
      <c r="F499" s="125"/>
      <c r="G499" s="125"/>
      <c r="H499" s="125"/>
      <c r="I499" s="126"/>
    </row>
    <row r="500" spans="1:9" ht="15.75">
      <c r="A500" s="124"/>
      <c r="B500" s="228"/>
      <c r="C500" s="125"/>
      <c r="D500" s="125"/>
      <c r="E500" s="125"/>
      <c r="F500" s="125"/>
      <c r="G500" s="125"/>
      <c r="H500" s="125"/>
      <c r="I500" s="126"/>
    </row>
    <row r="501" spans="1:9" ht="15.75">
      <c r="A501" s="124"/>
      <c r="B501" s="228"/>
      <c r="C501" s="125"/>
      <c r="D501" s="125"/>
      <c r="E501" s="125"/>
      <c r="F501" s="125"/>
      <c r="G501" s="125"/>
      <c r="H501" s="125"/>
      <c r="I501" s="126"/>
    </row>
    <row r="502" spans="1:9" ht="15.75">
      <c r="A502" s="124"/>
      <c r="B502" s="228"/>
      <c r="C502" s="125"/>
      <c r="D502" s="125"/>
      <c r="E502" s="125"/>
      <c r="F502" s="125"/>
      <c r="G502" s="125"/>
      <c r="H502" s="125"/>
      <c r="I502" s="126"/>
    </row>
    <row r="503" spans="1:9" ht="15.75">
      <c r="A503" s="124"/>
      <c r="B503" s="228"/>
      <c r="C503" s="125"/>
      <c r="D503" s="125"/>
      <c r="E503" s="125"/>
      <c r="F503" s="125"/>
      <c r="G503" s="125"/>
      <c r="H503" s="125"/>
      <c r="I503" s="126"/>
    </row>
    <row r="504" spans="1:9" ht="15.75">
      <c r="A504" s="124"/>
      <c r="B504" s="228"/>
      <c r="C504" s="125"/>
      <c r="D504" s="125"/>
      <c r="E504" s="125"/>
      <c r="F504" s="125"/>
      <c r="G504" s="125"/>
      <c r="H504" s="125"/>
      <c r="I504" s="126"/>
    </row>
    <row r="505" spans="1:9" ht="15.75">
      <c r="A505" s="124"/>
      <c r="B505" s="228"/>
      <c r="C505" s="125"/>
      <c r="D505" s="125"/>
      <c r="E505" s="125"/>
      <c r="F505" s="125"/>
      <c r="G505" s="125"/>
      <c r="H505" s="125"/>
      <c r="I505" s="126"/>
    </row>
    <row r="506" spans="1:9" ht="15.75">
      <c r="A506" s="124"/>
      <c r="B506" s="228"/>
      <c r="C506" s="125"/>
      <c r="D506" s="125"/>
      <c r="E506" s="125"/>
      <c r="F506" s="125"/>
      <c r="G506" s="125"/>
      <c r="H506" s="125"/>
      <c r="I506" s="126"/>
    </row>
    <row r="507" spans="1:9" ht="15.75">
      <c r="A507" s="124"/>
      <c r="B507" s="228"/>
      <c r="C507" s="125"/>
      <c r="D507" s="125"/>
      <c r="E507" s="125"/>
      <c r="F507" s="125"/>
      <c r="G507" s="125"/>
      <c r="H507" s="125"/>
      <c r="I507" s="126"/>
    </row>
    <row r="508" spans="1:9" ht="15.75">
      <c r="A508" s="124"/>
      <c r="B508" s="228"/>
      <c r="C508" s="125"/>
      <c r="D508" s="125"/>
      <c r="E508" s="125"/>
      <c r="F508" s="125"/>
      <c r="G508" s="125"/>
      <c r="H508" s="125"/>
      <c r="I508" s="126"/>
    </row>
    <row r="509" spans="1:9" ht="15.75">
      <c r="A509" s="124"/>
      <c r="B509" s="228"/>
      <c r="C509" s="125"/>
      <c r="D509" s="125"/>
      <c r="E509" s="125"/>
      <c r="F509" s="125"/>
      <c r="G509" s="125"/>
      <c r="H509" s="125"/>
      <c r="I509" s="126"/>
    </row>
    <row r="510" spans="1:9" ht="15.75">
      <c r="A510" s="124"/>
      <c r="B510" s="228"/>
      <c r="C510" s="125"/>
      <c r="D510" s="125"/>
      <c r="E510" s="125"/>
      <c r="F510" s="125"/>
      <c r="G510" s="125"/>
      <c r="H510" s="125"/>
      <c r="I510" s="126"/>
    </row>
    <row r="511" spans="1:9" ht="15.75">
      <c r="A511" s="124"/>
      <c r="B511" s="228"/>
      <c r="C511" s="125"/>
      <c r="D511" s="125"/>
      <c r="E511" s="125"/>
      <c r="F511" s="125"/>
      <c r="G511" s="125"/>
      <c r="H511" s="125"/>
      <c r="I511" s="126"/>
    </row>
    <row r="512" spans="1:9" ht="15.75">
      <c r="A512" s="124"/>
      <c r="B512" s="228"/>
      <c r="C512" s="125"/>
      <c r="D512" s="125"/>
      <c r="E512" s="125"/>
      <c r="F512" s="125"/>
      <c r="G512" s="125"/>
      <c r="H512" s="125"/>
      <c r="I512" s="126"/>
    </row>
    <row r="513" spans="1:9" ht="15.75">
      <c r="A513" s="124"/>
      <c r="B513" s="228"/>
      <c r="C513" s="125"/>
      <c r="D513" s="125"/>
      <c r="E513" s="125"/>
      <c r="F513" s="125"/>
      <c r="G513" s="125"/>
      <c r="H513" s="125"/>
      <c r="I513" s="126"/>
    </row>
    <row r="514" spans="1:9" ht="15.75">
      <c r="A514" s="124"/>
      <c r="B514" s="228"/>
      <c r="C514" s="125"/>
      <c r="D514" s="125"/>
      <c r="E514" s="125"/>
      <c r="F514" s="125"/>
      <c r="G514" s="125"/>
      <c r="H514" s="125"/>
      <c r="I514" s="126"/>
    </row>
    <row r="515" spans="1:9" ht="15.75">
      <c r="A515" s="124"/>
      <c r="B515" s="228"/>
      <c r="C515" s="125"/>
      <c r="D515" s="125"/>
      <c r="E515" s="125"/>
      <c r="F515" s="125"/>
      <c r="G515" s="125"/>
      <c r="H515" s="125"/>
      <c r="I515" s="126"/>
    </row>
    <row r="516" spans="1:9" ht="15.75">
      <c r="A516" s="124"/>
      <c r="B516" s="228"/>
      <c r="C516" s="125"/>
      <c r="D516" s="125"/>
      <c r="E516" s="125"/>
      <c r="F516" s="125"/>
      <c r="G516" s="125"/>
      <c r="H516" s="125"/>
      <c r="I516" s="126"/>
    </row>
    <row r="517" spans="1:9" ht="15.75">
      <c r="A517" s="124"/>
      <c r="B517" s="228"/>
      <c r="C517" s="125"/>
      <c r="D517" s="125"/>
      <c r="E517" s="125"/>
      <c r="F517" s="125"/>
      <c r="G517" s="125"/>
      <c r="H517" s="125"/>
      <c r="I517" s="126"/>
    </row>
    <row r="518" spans="1:9" ht="15.75">
      <c r="A518" s="124"/>
      <c r="B518" s="228"/>
      <c r="C518" s="125"/>
      <c r="D518" s="125"/>
      <c r="E518" s="125"/>
      <c r="F518" s="125"/>
      <c r="G518" s="125"/>
      <c r="H518" s="125"/>
      <c r="I518" s="126"/>
    </row>
    <row r="519" spans="1:9" ht="15.75">
      <c r="A519" s="124"/>
      <c r="B519" s="228"/>
      <c r="C519" s="125"/>
      <c r="D519" s="125"/>
      <c r="E519" s="125"/>
      <c r="F519" s="125"/>
      <c r="G519" s="125"/>
      <c r="H519" s="125"/>
      <c r="I519" s="126"/>
    </row>
    <row r="520" spans="1:9" ht="15.75">
      <c r="A520" s="124"/>
      <c r="B520" s="228"/>
      <c r="C520" s="125"/>
      <c r="D520" s="125"/>
      <c r="E520" s="125"/>
      <c r="F520" s="125"/>
      <c r="G520" s="125"/>
      <c r="H520" s="125"/>
      <c r="I520" s="126"/>
    </row>
    <row r="521" spans="1:9" ht="15.75">
      <c r="A521" s="124"/>
      <c r="B521" s="228"/>
      <c r="C521" s="125"/>
      <c r="D521" s="125"/>
      <c r="E521" s="125"/>
      <c r="F521" s="125"/>
      <c r="G521" s="125"/>
      <c r="H521" s="125"/>
      <c r="I521" s="126"/>
    </row>
    <row r="522" spans="1:9" ht="15.75">
      <c r="A522" s="124"/>
      <c r="B522" s="228"/>
      <c r="C522" s="125"/>
      <c r="D522" s="125"/>
      <c r="E522" s="125"/>
      <c r="F522" s="125"/>
      <c r="G522" s="125"/>
      <c r="H522" s="125"/>
      <c r="I522" s="126"/>
    </row>
    <row r="523" spans="1:9" ht="15.75">
      <c r="A523" s="124"/>
      <c r="B523" s="228"/>
      <c r="C523" s="125"/>
      <c r="D523" s="125"/>
      <c r="E523" s="125"/>
      <c r="F523" s="125"/>
      <c r="G523" s="125"/>
      <c r="H523" s="125"/>
      <c r="I523" s="126"/>
    </row>
    <row r="524" spans="1:9" ht="15.75">
      <c r="A524" s="124"/>
      <c r="B524" s="228"/>
      <c r="C524" s="125"/>
      <c r="D524" s="125"/>
      <c r="E524" s="125"/>
      <c r="F524" s="125"/>
      <c r="G524" s="125"/>
      <c r="H524" s="125"/>
      <c r="I524" s="126"/>
    </row>
    <row r="525" spans="1:9" ht="15.75">
      <c r="A525" s="124"/>
      <c r="B525" s="228"/>
      <c r="C525" s="125"/>
      <c r="D525" s="125"/>
      <c r="E525" s="125"/>
      <c r="F525" s="125"/>
      <c r="G525" s="125"/>
      <c r="H525" s="125"/>
      <c r="I525" s="126"/>
    </row>
    <row r="526" spans="1:9" ht="15.75">
      <c r="A526" s="124"/>
      <c r="B526" s="228"/>
      <c r="C526" s="125"/>
      <c r="D526" s="125"/>
      <c r="E526" s="125"/>
      <c r="F526" s="125"/>
      <c r="G526" s="125"/>
      <c r="H526" s="125"/>
      <c r="I526" s="126"/>
    </row>
    <row r="527" spans="1:9" ht="15.75">
      <c r="A527" s="124"/>
      <c r="B527" s="228"/>
      <c r="C527" s="125"/>
      <c r="D527" s="125"/>
      <c r="E527" s="125"/>
      <c r="F527" s="125"/>
      <c r="G527" s="125"/>
      <c r="H527" s="125"/>
      <c r="I527" s="126"/>
    </row>
    <row r="528" spans="1:9" ht="15.75">
      <c r="A528" s="124"/>
      <c r="B528" s="228"/>
      <c r="C528" s="125"/>
      <c r="D528" s="125"/>
      <c r="E528" s="125"/>
      <c r="F528" s="125"/>
      <c r="G528" s="125"/>
      <c r="H528" s="125"/>
      <c r="I528" s="126"/>
    </row>
    <row r="529" spans="1:9" ht="15.75">
      <c r="A529" s="124"/>
      <c r="B529" s="228"/>
      <c r="C529" s="125"/>
      <c r="D529" s="125"/>
      <c r="E529" s="125"/>
      <c r="F529" s="125"/>
      <c r="G529" s="125"/>
      <c r="H529" s="125"/>
      <c r="I529" s="126"/>
    </row>
    <row r="530" spans="1:9" ht="15.75">
      <c r="A530" s="124"/>
      <c r="B530" s="228"/>
      <c r="C530" s="125"/>
      <c r="D530" s="125"/>
      <c r="E530" s="125"/>
      <c r="F530" s="125"/>
      <c r="G530" s="125"/>
      <c r="H530" s="125"/>
      <c r="I530" s="126"/>
    </row>
    <row r="531" spans="1:9" ht="15.75">
      <c r="A531" s="124"/>
      <c r="B531" s="228"/>
      <c r="C531" s="125"/>
      <c r="D531" s="125"/>
      <c r="E531" s="125"/>
      <c r="F531" s="125"/>
      <c r="G531" s="125"/>
      <c r="H531" s="125"/>
      <c r="I531" s="126"/>
    </row>
    <row r="532" spans="1:9" ht="15.75">
      <c r="A532" s="124"/>
      <c r="B532" s="228"/>
      <c r="C532" s="125"/>
      <c r="D532" s="125"/>
      <c r="E532" s="125"/>
      <c r="F532" s="125"/>
      <c r="G532" s="125"/>
      <c r="H532" s="125"/>
      <c r="I532" s="126"/>
    </row>
    <row r="533" spans="1:9" ht="15.75">
      <c r="A533" s="124"/>
      <c r="B533" s="228"/>
      <c r="C533" s="125"/>
      <c r="D533" s="125"/>
      <c r="E533" s="125"/>
      <c r="F533" s="125"/>
      <c r="G533" s="125"/>
      <c r="H533" s="125"/>
      <c r="I533" s="126"/>
    </row>
    <row r="534" spans="1:9" ht="15.75">
      <c r="A534" s="124"/>
      <c r="B534" s="228"/>
      <c r="C534" s="125"/>
      <c r="D534" s="125"/>
      <c r="E534" s="125"/>
      <c r="F534" s="125"/>
      <c r="G534" s="125"/>
      <c r="H534" s="125"/>
      <c r="I534" s="126"/>
    </row>
    <row r="535" spans="1:9" ht="15.75">
      <c r="A535" s="124"/>
      <c r="B535" s="228"/>
      <c r="C535" s="125"/>
      <c r="D535" s="125"/>
      <c r="E535" s="125"/>
      <c r="F535" s="125"/>
      <c r="G535" s="125"/>
      <c r="H535" s="125"/>
      <c r="I535" s="126"/>
    </row>
    <row r="536" spans="1:9" ht="15.75">
      <c r="A536" s="124"/>
      <c r="B536" s="228"/>
      <c r="C536" s="125"/>
      <c r="D536" s="125"/>
      <c r="E536" s="125"/>
      <c r="F536" s="125"/>
      <c r="G536" s="125"/>
      <c r="H536" s="125"/>
      <c r="I536" s="126"/>
    </row>
    <row r="537" spans="1:9" ht="15.75">
      <c r="A537" s="124"/>
      <c r="B537" s="228"/>
      <c r="C537" s="125"/>
      <c r="D537" s="125"/>
      <c r="E537" s="125"/>
      <c r="F537" s="125"/>
      <c r="G537" s="125"/>
      <c r="H537" s="125"/>
      <c r="I537" s="126"/>
    </row>
    <row r="538" spans="1:8" ht="15.75">
      <c r="A538" s="124"/>
      <c r="B538" s="228"/>
      <c r="C538" s="125"/>
      <c r="D538" s="125"/>
      <c r="E538" s="125"/>
      <c r="F538" s="125"/>
      <c r="G538" s="125"/>
      <c r="H538" s="125"/>
    </row>
    <row r="539" spans="1:8" ht="15.75">
      <c r="A539" s="124"/>
      <c r="B539" s="228"/>
      <c r="C539" s="125"/>
      <c r="D539" s="125"/>
      <c r="E539" s="125"/>
      <c r="F539" s="125"/>
      <c r="G539" s="125"/>
      <c r="H539" s="125"/>
    </row>
    <row r="540" spans="1:8" ht="15.75">
      <c r="A540" s="124"/>
      <c r="B540" s="228"/>
      <c r="C540" s="125"/>
      <c r="D540" s="125"/>
      <c r="E540" s="125"/>
      <c r="F540" s="125"/>
      <c r="G540" s="125"/>
      <c r="H540" s="125"/>
    </row>
    <row r="541" spans="1:8" ht="15.75">
      <c r="A541" s="124"/>
      <c r="B541" s="228"/>
      <c r="C541" s="125"/>
      <c r="D541" s="125"/>
      <c r="E541" s="125"/>
      <c r="F541" s="125"/>
      <c r="G541" s="125"/>
      <c r="H541" s="125"/>
    </row>
    <row r="542" spans="1:8" ht="15.75">
      <c r="A542" s="124"/>
      <c r="B542" s="228"/>
      <c r="C542" s="125"/>
      <c r="D542" s="125"/>
      <c r="E542" s="125"/>
      <c r="F542" s="125"/>
      <c r="G542" s="125"/>
      <c r="H542" s="125"/>
    </row>
  </sheetData>
  <sheetProtection selectLockedCells="1" selectUnlockedCells="1"/>
  <mergeCells count="223">
    <mergeCell ref="J4:J5"/>
    <mergeCell ref="A2:I2"/>
    <mergeCell ref="A4:A5"/>
    <mergeCell ref="B4:B5"/>
    <mergeCell ref="C4:D4"/>
    <mergeCell ref="I4:I5"/>
    <mergeCell ref="I26:I29"/>
    <mergeCell ref="J26:J29"/>
    <mergeCell ref="I7:I10"/>
    <mergeCell ref="J7:J10"/>
    <mergeCell ref="I11:I13"/>
    <mergeCell ref="J11:J13"/>
    <mergeCell ref="I14:I18"/>
    <mergeCell ref="J14:J18"/>
    <mergeCell ref="I19:I22"/>
    <mergeCell ref="J19:J22"/>
    <mergeCell ref="I23:I25"/>
    <mergeCell ref="J23:J25"/>
    <mergeCell ref="I55:I58"/>
    <mergeCell ref="J55:J58"/>
    <mergeCell ref="I30:I32"/>
    <mergeCell ref="J30:J32"/>
    <mergeCell ref="I33:I37"/>
    <mergeCell ref="J33:J37"/>
    <mergeCell ref="I39:I43"/>
    <mergeCell ref="J39:J43"/>
    <mergeCell ref="I73:I76"/>
    <mergeCell ref="J73:J76"/>
    <mergeCell ref="I44:I49"/>
    <mergeCell ref="J44:J49"/>
    <mergeCell ref="I50:I54"/>
    <mergeCell ref="J50:J54"/>
    <mergeCell ref="I59:I61"/>
    <mergeCell ref="J59:J61"/>
    <mergeCell ref="I62:I65"/>
    <mergeCell ref="J62:J65"/>
    <mergeCell ref="I106:I108"/>
    <mergeCell ref="J106:J108"/>
    <mergeCell ref="I66:I71"/>
    <mergeCell ref="J66:J71"/>
    <mergeCell ref="I110:I113"/>
    <mergeCell ref="J110:J113"/>
    <mergeCell ref="I86:I90"/>
    <mergeCell ref="J86:J90"/>
    <mergeCell ref="I91:I95"/>
    <mergeCell ref="J91:J95"/>
    <mergeCell ref="I77:I81"/>
    <mergeCell ref="J77:J81"/>
    <mergeCell ref="I82:I85"/>
    <mergeCell ref="J82:J85"/>
    <mergeCell ref="I101:I104"/>
    <mergeCell ref="J101:J104"/>
    <mergeCell ref="I96:I100"/>
    <mergeCell ref="J96:J100"/>
    <mergeCell ref="I134:I137"/>
    <mergeCell ref="J134:J137"/>
    <mergeCell ref="I114:I117"/>
    <mergeCell ref="J114:J117"/>
    <mergeCell ref="I118:I122"/>
    <mergeCell ref="J118:J122"/>
    <mergeCell ref="I123:I125"/>
    <mergeCell ref="J123:J125"/>
    <mergeCell ref="I126:I129"/>
    <mergeCell ref="J126:J129"/>
    <mergeCell ref="I130:I133"/>
    <mergeCell ref="J130:J133"/>
    <mergeCell ref="I155:I157"/>
    <mergeCell ref="J155:J157"/>
    <mergeCell ref="I138:I141"/>
    <mergeCell ref="J138:J141"/>
    <mergeCell ref="I142:I145"/>
    <mergeCell ref="J142:J145"/>
    <mergeCell ref="I147:I148"/>
    <mergeCell ref="J147:J148"/>
    <mergeCell ref="I167:I169"/>
    <mergeCell ref="J167:J169"/>
    <mergeCell ref="I149:I151"/>
    <mergeCell ref="J149:J151"/>
    <mergeCell ref="I152:I154"/>
    <mergeCell ref="J152:J154"/>
    <mergeCell ref="I158:I160"/>
    <mergeCell ref="J158:J160"/>
    <mergeCell ref="I161:I163"/>
    <mergeCell ref="J161:J163"/>
    <mergeCell ref="I164:I166"/>
    <mergeCell ref="J164:J166"/>
    <mergeCell ref="I193:I196"/>
    <mergeCell ref="J193:J196"/>
    <mergeCell ref="I176:I178"/>
    <mergeCell ref="J176:J178"/>
    <mergeCell ref="I179:I181"/>
    <mergeCell ref="J179:J181"/>
    <mergeCell ref="I182:I184"/>
    <mergeCell ref="J182:J184"/>
    <mergeCell ref="J209:J212"/>
    <mergeCell ref="I170:I172"/>
    <mergeCell ref="J170:J172"/>
    <mergeCell ref="I173:I175"/>
    <mergeCell ref="J173:J175"/>
    <mergeCell ref="I186:I188"/>
    <mergeCell ref="J186:J188"/>
    <mergeCell ref="I189:I192"/>
    <mergeCell ref="J189:J192"/>
    <mergeCell ref="J233:J237"/>
    <mergeCell ref="I220:I226"/>
    <mergeCell ref="J220:J226"/>
    <mergeCell ref="I197:I200"/>
    <mergeCell ref="J197:J200"/>
    <mergeCell ref="I201:I204"/>
    <mergeCell ref="J201:J204"/>
    <mergeCell ref="I205:I208"/>
    <mergeCell ref="J205:J208"/>
    <mergeCell ref="I209:I212"/>
    <mergeCell ref="J255:J259"/>
    <mergeCell ref="I214:I219"/>
    <mergeCell ref="J214:J219"/>
    <mergeCell ref="I247:I250"/>
    <mergeCell ref="J247:J250"/>
    <mergeCell ref="I227:I229"/>
    <mergeCell ref="J227:J229"/>
    <mergeCell ref="I230:I232"/>
    <mergeCell ref="J230:J232"/>
    <mergeCell ref="I233:I237"/>
    <mergeCell ref="J287:J289"/>
    <mergeCell ref="I264:I267"/>
    <mergeCell ref="J264:J267"/>
    <mergeCell ref="I238:I242"/>
    <mergeCell ref="J238:J242"/>
    <mergeCell ref="I243:I246"/>
    <mergeCell ref="J243:J246"/>
    <mergeCell ref="I251:I254"/>
    <mergeCell ref="J251:J254"/>
    <mergeCell ref="I255:I259"/>
    <mergeCell ref="J295:J300"/>
    <mergeCell ref="I260:I263"/>
    <mergeCell ref="J260:J263"/>
    <mergeCell ref="I301:I303"/>
    <mergeCell ref="J301:J303"/>
    <mergeCell ref="I277:I281"/>
    <mergeCell ref="J277:J281"/>
    <mergeCell ref="I282:I286"/>
    <mergeCell ref="J282:J286"/>
    <mergeCell ref="I287:I289"/>
    <mergeCell ref="J310:J312"/>
    <mergeCell ref="I313:I315"/>
    <mergeCell ref="J313:J315"/>
    <mergeCell ref="I268:I272"/>
    <mergeCell ref="J268:J272"/>
    <mergeCell ref="I273:I276"/>
    <mergeCell ref="J273:J276"/>
    <mergeCell ref="I290:I294"/>
    <mergeCell ref="J290:J294"/>
    <mergeCell ref="I295:I300"/>
    <mergeCell ref="I332:I335"/>
    <mergeCell ref="J332:J335"/>
    <mergeCell ref="J339:J362"/>
    <mergeCell ref="I319:I321"/>
    <mergeCell ref="J319:J321"/>
    <mergeCell ref="I304:I306"/>
    <mergeCell ref="J304:J306"/>
    <mergeCell ref="I307:I309"/>
    <mergeCell ref="J307:J309"/>
    <mergeCell ref="I310:I312"/>
    <mergeCell ref="J385:J389"/>
    <mergeCell ref="I390:I393"/>
    <mergeCell ref="J390:J393"/>
    <mergeCell ref="I316:I318"/>
    <mergeCell ref="J316:J318"/>
    <mergeCell ref="I376:I379"/>
    <mergeCell ref="J376:J379"/>
    <mergeCell ref="I322:I324"/>
    <mergeCell ref="J322:J324"/>
    <mergeCell ref="I326:I328"/>
    <mergeCell ref="I411:I413"/>
    <mergeCell ref="J411:J413"/>
    <mergeCell ref="I419:I424"/>
    <mergeCell ref="J419:J424"/>
    <mergeCell ref="J426:J428"/>
    <mergeCell ref="I353:I354"/>
    <mergeCell ref="I359:I362"/>
    <mergeCell ref="I364:I368"/>
    <mergeCell ref="J364:J369"/>
    <mergeCell ref="J380:J384"/>
    <mergeCell ref="I370:I375"/>
    <mergeCell ref="J370:J375"/>
    <mergeCell ref="I405:I410"/>
    <mergeCell ref="J405:J410"/>
    <mergeCell ref="I380:I384"/>
    <mergeCell ref="I394:I400"/>
    <mergeCell ref="J394:J400"/>
    <mergeCell ref="I401:I404"/>
    <mergeCell ref="J401:J404"/>
    <mergeCell ref="I385:I389"/>
    <mergeCell ref="I468:I469"/>
    <mergeCell ref="J468:J469"/>
    <mergeCell ref="I450:I453"/>
    <mergeCell ref="J450:J453"/>
    <mergeCell ref="I454:I456"/>
    <mergeCell ref="J454:J456"/>
    <mergeCell ref="I457:I459"/>
    <mergeCell ref="J457:J459"/>
    <mergeCell ref="I460:I465"/>
    <mergeCell ref="J460:J465"/>
    <mergeCell ref="I466:I467"/>
    <mergeCell ref="J466:J467"/>
    <mergeCell ref="I429:I431"/>
    <mergeCell ref="J429:J432"/>
    <mergeCell ref="I470:I473"/>
    <mergeCell ref="J470:J473"/>
    <mergeCell ref="I474:I476"/>
    <mergeCell ref="J474:J476"/>
    <mergeCell ref="J434:J435"/>
    <mergeCell ref="I436:I441"/>
    <mergeCell ref="J436:J441"/>
    <mergeCell ref="I445:I449"/>
    <mergeCell ref="J445:J449"/>
    <mergeCell ref="I434:I435"/>
    <mergeCell ref="I487:I492"/>
    <mergeCell ref="J487:J492"/>
    <mergeCell ref="I477:I480"/>
    <mergeCell ref="J477:J480"/>
    <mergeCell ref="I482:I485"/>
    <mergeCell ref="J482:J485"/>
  </mergeCells>
  <printOptions/>
  <pageMargins left="0.44027777777777777" right="0.1798611111111111" top="0.15763888888888888" bottom="0.31527777777777777" header="0.5118055555555555" footer="0.5118055555555555"/>
  <pageSetup horizontalDpi="300" verticalDpi="300" orientation="landscape" paperSize="9" scale="65" r:id="rId1"/>
</worksheet>
</file>

<file path=xl/worksheets/sheet12.xml><?xml version="1.0" encoding="utf-8"?>
<worksheet xmlns="http://schemas.openxmlformats.org/spreadsheetml/2006/main" xmlns:r="http://schemas.openxmlformats.org/officeDocument/2006/relationships">
  <dimension ref="A2:K548"/>
  <sheetViews>
    <sheetView tabSelected="1" zoomScale="77" zoomScaleNormal="77" zoomScalePageLayoutView="0" workbookViewId="0" topLeftCell="A1">
      <selection activeCell="A1" sqref="A1"/>
    </sheetView>
  </sheetViews>
  <sheetFormatPr defaultColWidth="9.140625" defaultRowHeight="12.75"/>
  <cols>
    <col min="1" max="1" width="39.57421875" style="1" customWidth="1"/>
    <col min="2" max="2" width="13.00390625" style="157" customWidth="1"/>
    <col min="3" max="3" width="13.57421875" style="2" customWidth="1"/>
    <col min="4" max="4" width="12.00390625" style="2" customWidth="1"/>
    <col min="5" max="5" width="12.421875" style="2" customWidth="1"/>
    <col min="6" max="6" width="12.8515625" style="2" customWidth="1"/>
    <col min="7" max="7" width="12.7109375" style="2" customWidth="1"/>
    <col min="8" max="8" width="44.140625" style="242" customWidth="1"/>
    <col min="9" max="9" width="35.421875" style="242" customWidth="1"/>
    <col min="10" max="16384" width="9.140625" style="1" customWidth="1"/>
  </cols>
  <sheetData>
    <row r="1" ht="15.75"/>
    <row r="2" spans="1:9" ht="44.25" customHeight="1">
      <c r="A2" s="413" t="s">
        <v>510</v>
      </c>
      <c r="B2" s="413"/>
      <c r="C2" s="413"/>
      <c r="D2" s="413"/>
      <c r="E2" s="413"/>
      <c r="F2" s="413"/>
      <c r="G2" s="413"/>
      <c r="H2" s="413"/>
      <c r="I2" s="413"/>
    </row>
    <row r="3" spans="1:8" ht="9.75" customHeight="1">
      <c r="A3" s="239"/>
      <c r="B3" s="240"/>
      <c r="C3" s="239"/>
      <c r="D3" s="239"/>
      <c r="E3" s="239"/>
      <c r="F3" s="239"/>
      <c r="G3" s="239"/>
      <c r="H3" s="243"/>
    </row>
    <row r="4" spans="1:9" ht="30" customHeight="1">
      <c r="A4" s="356" t="s">
        <v>170</v>
      </c>
      <c r="B4" s="356" t="s">
        <v>171</v>
      </c>
      <c r="C4" s="357">
        <v>2012</v>
      </c>
      <c r="D4" s="357"/>
      <c r="E4" s="6">
        <v>2013</v>
      </c>
      <c r="F4" s="7">
        <v>2014</v>
      </c>
      <c r="G4" s="5">
        <v>2015</v>
      </c>
      <c r="H4" s="421" t="s">
        <v>188</v>
      </c>
      <c r="I4" s="421" t="s">
        <v>177</v>
      </c>
    </row>
    <row r="5" spans="1:9" ht="25.5" customHeight="1">
      <c r="A5" s="360"/>
      <c r="B5" s="360"/>
      <c r="C5" s="245" t="s">
        <v>541</v>
      </c>
      <c r="D5" s="245" t="s">
        <v>179</v>
      </c>
      <c r="E5" s="245" t="s">
        <v>179</v>
      </c>
      <c r="F5" s="245" t="s">
        <v>179</v>
      </c>
      <c r="G5" s="246" t="s">
        <v>179</v>
      </c>
      <c r="H5" s="422"/>
      <c r="I5" s="422"/>
    </row>
    <row r="6" spans="1:9" ht="16.5" customHeight="1">
      <c r="A6" s="247" t="s">
        <v>180</v>
      </c>
      <c r="B6" s="248">
        <f aca="true" t="shared" si="0" ref="B6:G6">SUM(B8:B10)</f>
        <v>96.22999999999999</v>
      </c>
      <c r="C6" s="248">
        <f t="shared" si="0"/>
        <v>31.790000000000003</v>
      </c>
      <c r="D6" s="248">
        <f t="shared" si="0"/>
        <v>33.290000000000006</v>
      </c>
      <c r="E6" s="248">
        <f t="shared" si="0"/>
        <v>57.91</v>
      </c>
      <c r="F6" s="248">
        <f t="shared" si="0"/>
        <v>22.310000000000002</v>
      </c>
      <c r="G6" s="248">
        <f t="shared" si="0"/>
        <v>16.009999999999998</v>
      </c>
      <c r="H6" s="414"/>
      <c r="I6" s="249"/>
    </row>
    <row r="7" spans="1:9" ht="16.5" customHeight="1">
      <c r="A7" s="250" t="s">
        <v>181</v>
      </c>
      <c r="B7" s="251"/>
      <c r="C7" s="252"/>
      <c r="D7" s="252"/>
      <c r="E7" s="252"/>
      <c r="F7" s="252"/>
      <c r="G7" s="252"/>
      <c r="H7" s="414"/>
      <c r="I7" s="402"/>
    </row>
    <row r="8" spans="1:9" ht="16.5" customHeight="1">
      <c r="A8" s="254" t="s">
        <v>182</v>
      </c>
      <c r="B8" s="251">
        <f>SUM(E8:G8)</f>
        <v>7.649999999999999</v>
      </c>
      <c r="C8" s="252">
        <f>C16+C22+C29+C37</f>
        <v>5.130000000000001</v>
      </c>
      <c r="D8" s="252">
        <f>D16+D22+D29+D37</f>
        <v>6.130000000000001</v>
      </c>
      <c r="E8" s="252">
        <f>E16+E22+E29+E37</f>
        <v>4.75</v>
      </c>
      <c r="F8" s="252">
        <f>F16+F22+F29+F37</f>
        <v>1.4499999999999997</v>
      </c>
      <c r="G8" s="252">
        <f>G16+G22+G29+G37</f>
        <v>1.4499999999999997</v>
      </c>
      <c r="H8" s="414"/>
      <c r="I8" s="402"/>
    </row>
    <row r="9" spans="1:9" ht="16.5" customHeight="1">
      <c r="A9" s="254" t="s">
        <v>183</v>
      </c>
      <c r="B9" s="251">
        <f>SUM(E9:G9)</f>
        <v>24.18</v>
      </c>
      <c r="C9" s="252">
        <f>C13+C17+C21+C25+C28+C36</f>
        <v>26.46</v>
      </c>
      <c r="D9" s="252">
        <f>D13+D17+D21+D25+D28+D36</f>
        <v>26.560000000000002</v>
      </c>
      <c r="E9" s="252">
        <f>E13+E17+E21+E25+E28+E36</f>
        <v>8.06</v>
      </c>
      <c r="F9" s="252">
        <f>F13+F17+F21+F25+F28+F36</f>
        <v>8.06</v>
      </c>
      <c r="G9" s="252">
        <f>G13+G17+G21+G25+G28+G36</f>
        <v>8.06</v>
      </c>
      <c r="H9" s="414"/>
      <c r="I9" s="402"/>
    </row>
    <row r="10" spans="1:9" ht="16.5" customHeight="1">
      <c r="A10" s="254" t="s">
        <v>190</v>
      </c>
      <c r="B10" s="251">
        <f>SUM(E10:G10)</f>
        <v>64.39999999999999</v>
      </c>
      <c r="C10" s="252">
        <f>C18+C30</f>
        <v>0.2</v>
      </c>
      <c r="D10" s="252">
        <f>D18+D30</f>
        <v>0.6</v>
      </c>
      <c r="E10" s="252">
        <f>E18+E30</f>
        <v>45.099999999999994</v>
      </c>
      <c r="F10" s="252">
        <f>F18+F30</f>
        <v>12.8</v>
      </c>
      <c r="G10" s="252">
        <f>G18+G30</f>
        <v>6.5</v>
      </c>
      <c r="H10" s="414"/>
      <c r="I10" s="402"/>
    </row>
    <row r="11" spans="1:9" ht="34.5" customHeight="1">
      <c r="A11" s="255" t="s">
        <v>185</v>
      </c>
      <c r="B11" s="251">
        <f aca="true" t="shared" si="1" ref="B11:G11">B13</f>
        <v>0.18</v>
      </c>
      <c r="C11" s="251">
        <f t="shared" si="1"/>
        <v>0.31</v>
      </c>
      <c r="D11" s="251">
        <f t="shared" si="1"/>
        <v>0.31</v>
      </c>
      <c r="E11" s="251">
        <f t="shared" si="1"/>
        <v>0.06</v>
      </c>
      <c r="F11" s="251">
        <f t="shared" si="1"/>
        <v>0.06</v>
      </c>
      <c r="G11" s="251">
        <f t="shared" si="1"/>
        <v>0.06</v>
      </c>
      <c r="H11" s="402" t="s">
        <v>192</v>
      </c>
      <c r="I11" s="402"/>
    </row>
    <row r="12" spans="1:9" ht="16.5" customHeight="1">
      <c r="A12" s="250" t="s">
        <v>181</v>
      </c>
      <c r="B12" s="251"/>
      <c r="C12" s="252"/>
      <c r="D12" s="252"/>
      <c r="E12" s="252"/>
      <c r="F12" s="252"/>
      <c r="G12" s="252"/>
      <c r="H12" s="402"/>
      <c r="I12" s="402"/>
    </row>
    <row r="13" spans="1:9" ht="55.5" customHeight="1">
      <c r="A13" s="254" t="s">
        <v>183</v>
      </c>
      <c r="B13" s="251">
        <f>SUM(E13:G13)</f>
        <v>0.18</v>
      </c>
      <c r="C13" s="252">
        <v>0.31</v>
      </c>
      <c r="D13" s="252">
        <v>0.31</v>
      </c>
      <c r="E13" s="252">
        <v>0.06</v>
      </c>
      <c r="F13" s="252">
        <v>0.06</v>
      </c>
      <c r="G13" s="252">
        <v>0.06</v>
      </c>
      <c r="H13" s="402"/>
      <c r="I13" s="402"/>
    </row>
    <row r="14" spans="1:9" ht="48" customHeight="1">
      <c r="A14" s="255" t="s">
        <v>543</v>
      </c>
      <c r="B14" s="251">
        <f aca="true" t="shared" si="2" ref="B14:G14">SUM(B16:B18)</f>
        <v>75</v>
      </c>
      <c r="C14" s="251">
        <f t="shared" si="2"/>
        <v>13.7</v>
      </c>
      <c r="D14" s="251">
        <f t="shared" si="2"/>
        <v>15.1</v>
      </c>
      <c r="E14" s="251">
        <f t="shared" si="2"/>
        <v>50.5</v>
      </c>
      <c r="F14" s="251">
        <f t="shared" si="2"/>
        <v>15.4</v>
      </c>
      <c r="G14" s="251">
        <f t="shared" si="2"/>
        <v>9.100000000000001</v>
      </c>
      <c r="H14" s="253"/>
      <c r="I14" s="402"/>
    </row>
    <row r="15" spans="1:9" ht="15.75">
      <c r="A15" s="250" t="s">
        <v>181</v>
      </c>
      <c r="B15" s="251"/>
      <c r="C15" s="252"/>
      <c r="D15" s="252"/>
      <c r="E15" s="252"/>
      <c r="F15" s="252"/>
      <c r="G15" s="252"/>
      <c r="H15" s="253"/>
      <c r="I15" s="402"/>
    </row>
    <row r="16" spans="1:9" ht="74.25" customHeight="1">
      <c r="A16" s="254" t="s">
        <v>182</v>
      </c>
      <c r="B16" s="251">
        <f>SUM(E16:G16)</f>
        <v>3.3</v>
      </c>
      <c r="C16" s="252">
        <v>2.9</v>
      </c>
      <c r="D16" s="252">
        <v>3.9</v>
      </c>
      <c r="E16" s="252">
        <v>3.3</v>
      </c>
      <c r="F16" s="252">
        <v>0</v>
      </c>
      <c r="G16" s="252">
        <v>0</v>
      </c>
      <c r="H16" s="253" t="s">
        <v>384</v>
      </c>
      <c r="I16" s="402"/>
    </row>
    <row r="17" spans="1:9" ht="82.5" customHeight="1">
      <c r="A17" s="254" t="s">
        <v>183</v>
      </c>
      <c r="B17" s="251">
        <f>SUM(E17:G17)</f>
        <v>13.200000000000001</v>
      </c>
      <c r="C17" s="252">
        <v>10.6</v>
      </c>
      <c r="D17" s="252">
        <v>10.6</v>
      </c>
      <c r="E17" s="252">
        <v>4.4</v>
      </c>
      <c r="F17" s="252">
        <v>4.4</v>
      </c>
      <c r="G17" s="252">
        <v>4.4</v>
      </c>
      <c r="H17" s="253" t="s">
        <v>428</v>
      </c>
      <c r="I17" s="402"/>
    </row>
    <row r="18" spans="1:9" ht="112.5" customHeight="1">
      <c r="A18" s="254" t="s">
        <v>190</v>
      </c>
      <c r="B18" s="251">
        <f>SUM(E18:G18)</f>
        <v>58.5</v>
      </c>
      <c r="C18" s="252">
        <v>0.2</v>
      </c>
      <c r="D18" s="252">
        <v>0.6</v>
      </c>
      <c r="E18" s="252">
        <v>42.8</v>
      </c>
      <c r="F18" s="252">
        <v>11</v>
      </c>
      <c r="G18" s="252">
        <v>4.7</v>
      </c>
      <c r="H18" s="253" t="s">
        <v>385</v>
      </c>
      <c r="I18" s="402"/>
    </row>
    <row r="19" spans="1:9" ht="35.25" customHeight="1">
      <c r="A19" s="255" t="s">
        <v>191</v>
      </c>
      <c r="B19" s="251">
        <f aca="true" t="shared" si="3" ref="B19:G19">SUM(B21:B22)</f>
        <v>1.1400000000000001</v>
      </c>
      <c r="C19" s="251">
        <f t="shared" si="3"/>
        <v>0.38</v>
      </c>
      <c r="D19" s="251">
        <f t="shared" si="3"/>
        <v>0.38</v>
      </c>
      <c r="E19" s="251">
        <f t="shared" si="3"/>
        <v>0.38</v>
      </c>
      <c r="F19" s="251">
        <f t="shared" si="3"/>
        <v>0.38</v>
      </c>
      <c r="G19" s="251">
        <f t="shared" si="3"/>
        <v>0.38</v>
      </c>
      <c r="H19" s="402" t="s">
        <v>386</v>
      </c>
      <c r="I19" s="402"/>
    </row>
    <row r="20" spans="1:9" ht="16.5" customHeight="1">
      <c r="A20" s="250" t="s">
        <v>181</v>
      </c>
      <c r="B20" s="251"/>
      <c r="C20" s="252"/>
      <c r="D20" s="252"/>
      <c r="E20" s="252"/>
      <c r="F20" s="252"/>
      <c r="G20" s="252"/>
      <c r="H20" s="402"/>
      <c r="I20" s="402"/>
    </row>
    <row r="21" spans="1:9" ht="16.5" customHeight="1">
      <c r="A21" s="254" t="s">
        <v>183</v>
      </c>
      <c r="B21" s="251">
        <f>SUM(E21:G21)</f>
        <v>0.6000000000000001</v>
      </c>
      <c r="C21" s="252">
        <v>0.2</v>
      </c>
      <c r="D21" s="252">
        <v>0.2</v>
      </c>
      <c r="E21" s="252">
        <v>0.2</v>
      </c>
      <c r="F21" s="252">
        <v>0.2</v>
      </c>
      <c r="G21" s="252">
        <v>0.2</v>
      </c>
      <c r="H21" s="402"/>
      <c r="I21" s="402"/>
    </row>
    <row r="22" spans="1:9" ht="21" customHeight="1">
      <c r="A22" s="254" t="s">
        <v>182</v>
      </c>
      <c r="B22" s="251">
        <f>SUM(E22:G22)</f>
        <v>0.54</v>
      </c>
      <c r="C22" s="252">
        <v>0.18</v>
      </c>
      <c r="D22" s="252">
        <v>0.18</v>
      </c>
      <c r="E22" s="252">
        <v>0.18</v>
      </c>
      <c r="F22" s="252">
        <v>0.18</v>
      </c>
      <c r="G22" s="252">
        <v>0.18</v>
      </c>
      <c r="H22" s="402"/>
      <c r="I22" s="402"/>
    </row>
    <row r="23" spans="1:9" ht="31.5" customHeight="1">
      <c r="A23" s="255" t="s">
        <v>391</v>
      </c>
      <c r="B23" s="251">
        <f aca="true" t="shared" si="4" ref="B23:G23">SUM(B25)</f>
        <v>0</v>
      </c>
      <c r="C23" s="251">
        <f t="shared" si="4"/>
        <v>12.050000000000004</v>
      </c>
      <c r="D23" s="251">
        <f t="shared" si="4"/>
        <v>12.050000000000004</v>
      </c>
      <c r="E23" s="251">
        <f t="shared" si="4"/>
        <v>0</v>
      </c>
      <c r="F23" s="251">
        <f t="shared" si="4"/>
        <v>0</v>
      </c>
      <c r="G23" s="251">
        <f t="shared" si="4"/>
        <v>0</v>
      </c>
      <c r="H23" s="402" t="s">
        <v>346</v>
      </c>
      <c r="I23" s="402"/>
    </row>
    <row r="24" spans="1:9" ht="16.5" customHeight="1">
      <c r="A24" s="250" t="s">
        <v>181</v>
      </c>
      <c r="B24" s="251"/>
      <c r="C24" s="252"/>
      <c r="D24" s="252"/>
      <c r="E24" s="252"/>
      <c r="F24" s="252"/>
      <c r="G24" s="252"/>
      <c r="H24" s="402"/>
      <c r="I24" s="402"/>
    </row>
    <row r="25" spans="1:9" ht="96" customHeight="1">
      <c r="A25" s="254" t="s">
        <v>183</v>
      </c>
      <c r="B25" s="252">
        <v>0</v>
      </c>
      <c r="C25" s="252">
        <f>57.1-45.05</f>
        <v>12.050000000000004</v>
      </c>
      <c r="D25" s="252">
        <f>57.1-45.05</f>
        <v>12.050000000000004</v>
      </c>
      <c r="E25" s="252">
        <v>0</v>
      </c>
      <c r="F25" s="252">
        <v>0</v>
      </c>
      <c r="G25" s="252">
        <v>0</v>
      </c>
      <c r="H25" s="402"/>
      <c r="I25" s="402"/>
    </row>
    <row r="26" spans="1:9" ht="57" customHeight="1">
      <c r="A26" s="255" t="s">
        <v>548</v>
      </c>
      <c r="B26" s="251">
        <f aca="true" t="shared" si="5" ref="B26:G26">SUM(B28:B29)</f>
        <v>4.65</v>
      </c>
      <c r="C26" s="251">
        <f t="shared" si="5"/>
        <v>2.05</v>
      </c>
      <c r="D26" s="251">
        <f t="shared" si="5"/>
        <v>2.05</v>
      </c>
      <c r="E26" s="251">
        <f t="shared" si="5"/>
        <v>1.5499999999999998</v>
      </c>
      <c r="F26" s="251">
        <f t="shared" si="5"/>
        <v>1.5499999999999998</v>
      </c>
      <c r="G26" s="251">
        <f t="shared" si="5"/>
        <v>1.5499999999999998</v>
      </c>
      <c r="H26" s="402" t="s">
        <v>387</v>
      </c>
      <c r="I26" s="402"/>
    </row>
    <row r="27" spans="1:9" ht="16.5" customHeight="1">
      <c r="A27" s="250" t="s">
        <v>181</v>
      </c>
      <c r="B27" s="251"/>
      <c r="C27" s="252"/>
      <c r="D27" s="252"/>
      <c r="E27" s="252"/>
      <c r="F27" s="252"/>
      <c r="G27" s="252"/>
      <c r="H27" s="402"/>
      <c r="I27" s="402"/>
    </row>
    <row r="28" spans="1:9" ht="16.5" customHeight="1">
      <c r="A28" s="254" t="s">
        <v>183</v>
      </c>
      <c r="B28" s="251">
        <f>SUM(E28:G28)</f>
        <v>1.2000000000000002</v>
      </c>
      <c r="C28" s="252">
        <v>0.4</v>
      </c>
      <c r="D28" s="252">
        <v>0.4</v>
      </c>
      <c r="E28" s="252">
        <v>0.4</v>
      </c>
      <c r="F28" s="252">
        <v>0.4</v>
      </c>
      <c r="G28" s="252">
        <v>0.4</v>
      </c>
      <c r="H28" s="402"/>
      <c r="I28" s="402"/>
    </row>
    <row r="29" spans="1:9" ht="70.5" customHeight="1">
      <c r="A29" s="254" t="s">
        <v>182</v>
      </c>
      <c r="B29" s="251">
        <f>SUM(E29:G29)</f>
        <v>3.4499999999999997</v>
      </c>
      <c r="C29" s="252">
        <v>1.65</v>
      </c>
      <c r="D29" s="252">
        <v>1.65</v>
      </c>
      <c r="E29" s="252">
        <v>1.15</v>
      </c>
      <c r="F29" s="252">
        <v>1.15</v>
      </c>
      <c r="G29" s="252">
        <v>1.15</v>
      </c>
      <c r="H29" s="402"/>
      <c r="I29" s="402"/>
    </row>
    <row r="30" spans="1:9" ht="24.75" customHeight="1">
      <c r="A30" s="254" t="s">
        <v>190</v>
      </c>
      <c r="B30" s="251">
        <f>SUM(E30:G30)</f>
        <v>5.8999999999999995</v>
      </c>
      <c r="C30" s="252"/>
      <c r="D30" s="252"/>
      <c r="E30" s="252">
        <f>2.3</f>
        <v>2.3</v>
      </c>
      <c r="F30" s="252">
        <f>1.8</f>
        <v>1.8</v>
      </c>
      <c r="G30" s="252">
        <f>1.8</f>
        <v>1.8</v>
      </c>
      <c r="H30" s="253"/>
      <c r="I30" s="253"/>
    </row>
    <row r="31" spans="1:9" ht="31.5" customHeight="1">
      <c r="A31" s="254" t="s">
        <v>395</v>
      </c>
      <c r="B31" s="251">
        <f aca="true" t="shared" si="6" ref="B31:G31">B33</f>
        <v>0.8999999999999999</v>
      </c>
      <c r="C31" s="251">
        <f t="shared" si="6"/>
        <v>0.3</v>
      </c>
      <c r="D31" s="251">
        <f t="shared" si="6"/>
        <v>0.3</v>
      </c>
      <c r="E31" s="251">
        <f t="shared" si="6"/>
        <v>0.3</v>
      </c>
      <c r="F31" s="251">
        <f t="shared" si="6"/>
        <v>0.3</v>
      </c>
      <c r="G31" s="251">
        <f t="shared" si="6"/>
        <v>0.3</v>
      </c>
      <c r="H31" s="402" t="s">
        <v>388</v>
      </c>
      <c r="I31" s="402"/>
    </row>
    <row r="32" spans="1:9" ht="16.5" customHeight="1">
      <c r="A32" s="250" t="s">
        <v>181</v>
      </c>
      <c r="B32" s="251"/>
      <c r="C32" s="252"/>
      <c r="D32" s="252"/>
      <c r="E32" s="252"/>
      <c r="F32" s="252"/>
      <c r="G32" s="252"/>
      <c r="H32" s="402"/>
      <c r="I32" s="402"/>
    </row>
    <row r="33" spans="1:9" ht="16.5" customHeight="1">
      <c r="A33" s="254" t="s">
        <v>183</v>
      </c>
      <c r="B33" s="251">
        <f>SUM(E33:G33)</f>
        <v>0.8999999999999999</v>
      </c>
      <c r="C33" s="252">
        <v>0.3</v>
      </c>
      <c r="D33" s="252">
        <v>0.3</v>
      </c>
      <c r="E33" s="252">
        <v>0.3</v>
      </c>
      <c r="F33" s="252">
        <v>0.3</v>
      </c>
      <c r="G33" s="252">
        <v>0.3</v>
      </c>
      <c r="H33" s="402"/>
      <c r="I33" s="402"/>
    </row>
    <row r="34" spans="1:9" ht="165" customHeight="1">
      <c r="A34" s="255" t="s">
        <v>553</v>
      </c>
      <c r="B34" s="251">
        <f aca="true" t="shared" si="7" ref="B34:G34">SUM(B36:B37)</f>
        <v>9.36</v>
      </c>
      <c r="C34" s="251">
        <f t="shared" si="7"/>
        <v>3.3</v>
      </c>
      <c r="D34" s="251">
        <f t="shared" si="7"/>
        <v>3.4</v>
      </c>
      <c r="E34" s="251">
        <f t="shared" si="7"/>
        <v>3.12</v>
      </c>
      <c r="F34" s="251">
        <f t="shared" si="7"/>
        <v>3.12</v>
      </c>
      <c r="G34" s="251">
        <f t="shared" si="7"/>
        <v>3.12</v>
      </c>
      <c r="H34" s="404" t="s">
        <v>389</v>
      </c>
      <c r="I34" s="402"/>
    </row>
    <row r="35" spans="1:9" ht="16.5" customHeight="1">
      <c r="A35" s="250" t="s">
        <v>181</v>
      </c>
      <c r="B35" s="251"/>
      <c r="C35" s="252"/>
      <c r="D35" s="252"/>
      <c r="E35" s="252"/>
      <c r="F35" s="252"/>
      <c r="G35" s="252"/>
      <c r="H35" s="404"/>
      <c r="I35" s="402"/>
    </row>
    <row r="36" spans="1:9" ht="24.75" customHeight="1">
      <c r="A36" s="254" t="s">
        <v>183</v>
      </c>
      <c r="B36" s="251">
        <f>SUM(E36:G36)</f>
        <v>9</v>
      </c>
      <c r="C36" s="252">
        <v>2.9</v>
      </c>
      <c r="D36" s="252">
        <v>3</v>
      </c>
      <c r="E36" s="252">
        <v>3</v>
      </c>
      <c r="F36" s="252">
        <v>3</v>
      </c>
      <c r="G36" s="252">
        <v>3</v>
      </c>
      <c r="H36" s="404"/>
      <c r="I36" s="402"/>
    </row>
    <row r="37" spans="1:9" ht="28.5" customHeight="1">
      <c r="A37" s="296" t="s">
        <v>182</v>
      </c>
      <c r="B37" s="293">
        <f>SUM(E37:G37)</f>
        <v>0.36</v>
      </c>
      <c r="C37" s="295">
        <v>0.4</v>
      </c>
      <c r="D37" s="295">
        <v>0.4</v>
      </c>
      <c r="E37" s="295">
        <v>0.12</v>
      </c>
      <c r="F37" s="295">
        <v>0.12</v>
      </c>
      <c r="G37" s="295">
        <v>0.12</v>
      </c>
      <c r="H37" s="404"/>
      <c r="I37" s="402"/>
    </row>
    <row r="38" spans="1:9" ht="16.5" customHeight="1">
      <c r="A38" s="423" t="s">
        <v>399</v>
      </c>
      <c r="B38" s="300">
        <f>SUM(B40:B43)</f>
        <v>32.3</v>
      </c>
      <c r="C38" s="300">
        <f>SUM(C40:C43)</f>
        <v>25.6935</v>
      </c>
      <c r="D38" s="300">
        <f>SUM(D40:D43)</f>
        <v>65.7905</v>
      </c>
      <c r="E38" s="300">
        <f>SUM(E40:E43)</f>
        <v>15.350000000000001</v>
      </c>
      <c r="F38" s="300">
        <f>SUM(F40:F43)</f>
        <v>8.6</v>
      </c>
      <c r="G38" s="300">
        <f>SUM(G40:G43)</f>
        <v>8.35</v>
      </c>
      <c r="H38" s="403"/>
      <c r="I38" s="419"/>
    </row>
    <row r="39" spans="1:9" ht="16.5" customHeight="1">
      <c r="A39" s="424" t="s">
        <v>181</v>
      </c>
      <c r="B39" s="289"/>
      <c r="C39" s="295"/>
      <c r="D39" s="295"/>
      <c r="E39" s="295"/>
      <c r="F39" s="295"/>
      <c r="G39" s="295"/>
      <c r="H39" s="403"/>
      <c r="I39" s="419"/>
    </row>
    <row r="40" spans="1:9" ht="16.5" customHeight="1">
      <c r="A40" s="425" t="s">
        <v>400</v>
      </c>
      <c r="B40" s="289">
        <f>SUM(E40:G40)</f>
        <v>0</v>
      </c>
      <c r="C40" s="295">
        <f>C46+C51+C56+C60</f>
        <v>14.079500000000001</v>
      </c>
      <c r="D40" s="295">
        <f>D46+D51+D56+D60</f>
        <v>49.799499999999995</v>
      </c>
      <c r="E40" s="295">
        <f>E46+E51+E56+E60</f>
        <v>0</v>
      </c>
      <c r="F40" s="295">
        <f>F46+F51+F56+F60</f>
        <v>0</v>
      </c>
      <c r="G40" s="295">
        <f>G46+G51+G56+G60</f>
        <v>0</v>
      </c>
      <c r="H40" s="403"/>
      <c r="I40" s="419"/>
    </row>
    <row r="41" spans="1:9" ht="16.5" customHeight="1">
      <c r="A41" s="425" t="s">
        <v>182</v>
      </c>
      <c r="B41" s="289">
        <f>SUM(E41:G41)</f>
        <v>0</v>
      </c>
      <c r="C41" s="295">
        <f>C47</f>
        <v>0.123</v>
      </c>
      <c r="D41" s="295">
        <f>D47</f>
        <v>0.123</v>
      </c>
      <c r="E41" s="295">
        <f>E47</f>
        <v>0</v>
      </c>
      <c r="F41" s="295">
        <f>F47</f>
        <v>0</v>
      </c>
      <c r="G41" s="295">
        <f>G47</f>
        <v>0</v>
      </c>
      <c r="H41" s="403"/>
      <c r="I41" s="419"/>
    </row>
    <row r="42" spans="1:9" ht="16.5" customHeight="1">
      <c r="A42" s="425" t="s">
        <v>183</v>
      </c>
      <c r="B42" s="289">
        <f>SUM(E42:G42)</f>
        <v>13.14</v>
      </c>
      <c r="C42" s="295">
        <f>C48+C52+C57+C61+C65</f>
        <v>11.491000000000001</v>
      </c>
      <c r="D42" s="295">
        <f>D48+D52+D57+D61+D65</f>
        <v>15.868</v>
      </c>
      <c r="E42" s="295">
        <f>E48+E52+E57+E61+E65</f>
        <v>4.38</v>
      </c>
      <c r="F42" s="295">
        <f>F48+F52+F57+F61+F65</f>
        <v>4.38</v>
      </c>
      <c r="G42" s="295">
        <f>G48+G52+G57+G61+G65</f>
        <v>4.38</v>
      </c>
      <c r="H42" s="403"/>
      <c r="I42" s="419"/>
    </row>
    <row r="43" spans="1:9" ht="16.5" customHeight="1">
      <c r="A43" s="425" t="s">
        <v>190</v>
      </c>
      <c r="B43" s="289">
        <f>SUM(E43:G43)</f>
        <v>19.16</v>
      </c>
      <c r="C43" s="295">
        <f>C53+C62+C66</f>
        <v>0</v>
      </c>
      <c r="D43" s="295">
        <f>D53+D62+D66</f>
        <v>0</v>
      </c>
      <c r="E43" s="295">
        <f>E53+E62+E66</f>
        <v>10.97</v>
      </c>
      <c r="F43" s="295">
        <f>F53+F62+F66</f>
        <v>4.22</v>
      </c>
      <c r="G43" s="295">
        <f>G53+G62+G66</f>
        <v>3.9699999999999998</v>
      </c>
      <c r="H43" s="403"/>
      <c r="I43" s="419"/>
    </row>
    <row r="44" spans="1:9" ht="51.75" customHeight="1">
      <c r="A44" s="426" t="s">
        <v>401</v>
      </c>
      <c r="B44" s="289">
        <f>SUM(B48:B48)</f>
        <v>0</v>
      </c>
      <c r="C44" s="289">
        <f>SUM(C48:C48)</f>
        <v>3.664</v>
      </c>
      <c r="D44" s="289">
        <f>SUM(D48:D48)</f>
        <v>3.664</v>
      </c>
      <c r="E44" s="295"/>
      <c r="F44" s="295"/>
      <c r="G44" s="295"/>
      <c r="H44" s="402" t="s">
        <v>347</v>
      </c>
      <c r="I44" s="402" t="s">
        <v>47</v>
      </c>
    </row>
    <row r="45" spans="1:9" ht="15.75">
      <c r="A45" s="427" t="s">
        <v>181</v>
      </c>
      <c r="B45" s="289"/>
      <c r="C45" s="295"/>
      <c r="D45" s="295"/>
      <c r="E45" s="295"/>
      <c r="F45" s="295"/>
      <c r="G45" s="295"/>
      <c r="H45" s="402"/>
      <c r="I45" s="402"/>
    </row>
    <row r="46" spans="1:9" ht="15.75">
      <c r="A46" s="428" t="s">
        <v>400</v>
      </c>
      <c r="B46" s="289">
        <v>0</v>
      </c>
      <c r="C46" s="295">
        <v>1.2795</v>
      </c>
      <c r="D46" s="295">
        <v>1.2795</v>
      </c>
      <c r="E46" s="295"/>
      <c r="F46" s="295"/>
      <c r="G46" s="295"/>
      <c r="H46" s="402"/>
      <c r="I46" s="402"/>
    </row>
    <row r="47" spans="1:9" ht="15.75">
      <c r="A47" s="428" t="s">
        <v>182</v>
      </c>
      <c r="B47" s="289">
        <v>0</v>
      </c>
      <c r="C47" s="295">
        <v>0.123</v>
      </c>
      <c r="D47" s="295">
        <v>0.123</v>
      </c>
      <c r="E47" s="295"/>
      <c r="F47" s="295"/>
      <c r="G47" s="295"/>
      <c r="H47" s="402"/>
      <c r="I47" s="402"/>
    </row>
    <row r="48" spans="1:9" ht="23.25" customHeight="1">
      <c r="A48" s="428" t="s">
        <v>183</v>
      </c>
      <c r="B48" s="289">
        <v>0</v>
      </c>
      <c r="C48" s="295">
        <v>3.664</v>
      </c>
      <c r="D48" s="295">
        <v>3.664</v>
      </c>
      <c r="E48" s="295"/>
      <c r="F48" s="295"/>
      <c r="G48" s="295"/>
      <c r="H48" s="402"/>
      <c r="I48" s="402"/>
    </row>
    <row r="49" spans="1:9" ht="71.25" customHeight="1">
      <c r="A49" s="426" t="s">
        <v>403</v>
      </c>
      <c r="B49" s="289">
        <f aca="true" t="shared" si="8" ref="B49:G49">SUM(B52:B53)</f>
        <v>16.37</v>
      </c>
      <c r="C49" s="289">
        <f t="shared" si="8"/>
        <v>4.527</v>
      </c>
      <c r="D49" s="289">
        <f t="shared" si="8"/>
        <v>8.542</v>
      </c>
      <c r="E49" s="289">
        <f t="shared" si="8"/>
        <v>10.040000000000001</v>
      </c>
      <c r="F49" s="289">
        <f t="shared" si="8"/>
        <v>3.29</v>
      </c>
      <c r="G49" s="289">
        <f t="shared" si="8"/>
        <v>3.04</v>
      </c>
      <c r="H49" s="402" t="s">
        <v>48</v>
      </c>
      <c r="I49" s="402" t="s">
        <v>49</v>
      </c>
    </row>
    <row r="50" spans="1:9" ht="16.5" customHeight="1">
      <c r="A50" s="427" t="s">
        <v>181</v>
      </c>
      <c r="B50" s="289"/>
      <c r="C50" s="295"/>
      <c r="D50" s="295"/>
      <c r="E50" s="295"/>
      <c r="F50" s="295"/>
      <c r="G50" s="295"/>
      <c r="H50" s="402"/>
      <c r="I50" s="402"/>
    </row>
    <row r="51" spans="1:9" ht="16.5" customHeight="1">
      <c r="A51" s="428" t="s">
        <v>400</v>
      </c>
      <c r="B51" s="289">
        <v>0</v>
      </c>
      <c r="C51" s="295">
        <v>5.71</v>
      </c>
      <c r="D51" s="295">
        <v>41.4</v>
      </c>
      <c r="E51" s="295"/>
      <c r="F51" s="295"/>
      <c r="G51" s="295"/>
      <c r="H51" s="402"/>
      <c r="I51" s="402"/>
    </row>
    <row r="52" spans="1:9" ht="26.25" customHeight="1">
      <c r="A52" s="428" t="s">
        <v>183</v>
      </c>
      <c r="B52" s="289">
        <f>SUM(E52:G52)</f>
        <v>0.72</v>
      </c>
      <c r="C52" s="295">
        <f>4.46+0.067</f>
        <v>4.527</v>
      </c>
      <c r="D52" s="295">
        <f>8.475+0.067</f>
        <v>8.542</v>
      </c>
      <c r="E52" s="295">
        <v>0.24</v>
      </c>
      <c r="F52" s="295">
        <v>0.24</v>
      </c>
      <c r="G52" s="295">
        <v>0.24</v>
      </c>
      <c r="H52" s="402"/>
      <c r="I52" s="402"/>
    </row>
    <row r="53" spans="1:10" ht="48.75" customHeight="1">
      <c r="A53" s="428" t="s">
        <v>190</v>
      </c>
      <c r="B53" s="289">
        <f>SUM(E53:G53)</f>
        <v>15.650000000000002</v>
      </c>
      <c r="C53" s="295"/>
      <c r="D53" s="295"/>
      <c r="E53" s="295">
        <v>9.8</v>
      </c>
      <c r="F53" s="295">
        <v>3.05</v>
      </c>
      <c r="G53" s="295">
        <v>2.8</v>
      </c>
      <c r="H53" s="402"/>
      <c r="I53" s="402"/>
      <c r="J53" s="1" t="s">
        <v>405</v>
      </c>
    </row>
    <row r="54" spans="1:9" ht="73.5" customHeight="1">
      <c r="A54" s="426" t="s">
        <v>406</v>
      </c>
      <c r="B54" s="289">
        <f aca="true" t="shared" si="9" ref="B54:G54">SUM(B57)</f>
        <v>0</v>
      </c>
      <c r="C54" s="289">
        <f t="shared" si="9"/>
        <v>0.21</v>
      </c>
      <c r="D54" s="289">
        <f t="shared" si="9"/>
        <v>0.21</v>
      </c>
      <c r="E54" s="289">
        <f t="shared" si="9"/>
        <v>0</v>
      </c>
      <c r="F54" s="289">
        <f t="shared" si="9"/>
        <v>0</v>
      </c>
      <c r="G54" s="289">
        <f t="shared" si="9"/>
        <v>0</v>
      </c>
      <c r="H54" s="402" t="s">
        <v>50</v>
      </c>
      <c r="I54" s="402" t="s">
        <v>51</v>
      </c>
    </row>
    <row r="55" spans="1:9" ht="16.5" customHeight="1">
      <c r="A55" s="427" t="s">
        <v>181</v>
      </c>
      <c r="B55" s="289"/>
      <c r="C55" s="295"/>
      <c r="D55" s="295"/>
      <c r="E55" s="295"/>
      <c r="F55" s="295"/>
      <c r="G55" s="295"/>
      <c r="H55" s="402"/>
      <c r="I55" s="402"/>
    </row>
    <row r="56" spans="1:9" ht="16.5" customHeight="1">
      <c r="A56" s="428" t="s">
        <v>400</v>
      </c>
      <c r="B56" s="289">
        <v>0</v>
      </c>
      <c r="C56" s="295">
        <v>6.87</v>
      </c>
      <c r="D56" s="295">
        <v>6.9</v>
      </c>
      <c r="E56" s="295"/>
      <c r="F56" s="295"/>
      <c r="G56" s="295"/>
      <c r="H56" s="402"/>
      <c r="I56" s="402"/>
    </row>
    <row r="57" spans="1:9" ht="36" customHeight="1">
      <c r="A57" s="428" t="s">
        <v>183</v>
      </c>
      <c r="B57" s="289">
        <f>SUM(E57:G57)</f>
        <v>0</v>
      </c>
      <c r="C57" s="295">
        <v>0.21</v>
      </c>
      <c r="D57" s="295">
        <v>0.21</v>
      </c>
      <c r="E57" s="295"/>
      <c r="F57" s="295"/>
      <c r="G57" s="295"/>
      <c r="H57" s="402"/>
      <c r="I57" s="402"/>
    </row>
    <row r="58" spans="1:9" ht="100.5" customHeight="1">
      <c r="A58" s="292" t="s">
        <v>327</v>
      </c>
      <c r="B58" s="289">
        <f aca="true" t="shared" si="10" ref="B58:G58">SUM(B61:B62)</f>
        <v>9.3</v>
      </c>
      <c r="C58" s="289">
        <f t="shared" si="10"/>
        <v>2.69</v>
      </c>
      <c r="D58" s="289">
        <f t="shared" si="10"/>
        <v>2.93</v>
      </c>
      <c r="E58" s="289">
        <f t="shared" si="10"/>
        <v>3.1</v>
      </c>
      <c r="F58" s="289">
        <f t="shared" si="10"/>
        <v>3.1</v>
      </c>
      <c r="G58" s="289">
        <f t="shared" si="10"/>
        <v>3.1</v>
      </c>
      <c r="H58" s="417" t="s">
        <v>52</v>
      </c>
      <c r="I58" s="417" t="s">
        <v>53</v>
      </c>
    </row>
    <row r="59" spans="1:9" ht="16.5" customHeight="1">
      <c r="A59" s="294" t="s">
        <v>181</v>
      </c>
      <c r="B59" s="289"/>
      <c r="C59" s="290"/>
      <c r="D59" s="290"/>
      <c r="E59" s="295"/>
      <c r="F59" s="295"/>
      <c r="G59" s="295"/>
      <c r="H59" s="417"/>
      <c r="I59" s="417"/>
    </row>
    <row r="60" spans="1:9" ht="16.5" customHeight="1">
      <c r="A60" s="428" t="s">
        <v>400</v>
      </c>
      <c r="B60" s="289">
        <v>0</v>
      </c>
      <c r="C60" s="290">
        <v>0.22</v>
      </c>
      <c r="D60" s="295">
        <v>0.22</v>
      </c>
      <c r="E60" s="295"/>
      <c r="F60" s="295"/>
      <c r="G60" s="295"/>
      <c r="H60" s="417"/>
      <c r="I60" s="417"/>
    </row>
    <row r="61" spans="1:9" ht="16.5" customHeight="1">
      <c r="A61" s="296" t="s">
        <v>183</v>
      </c>
      <c r="B61" s="289">
        <f>SUM(E61:G61)</f>
        <v>8.64</v>
      </c>
      <c r="C61" s="295">
        <v>2.69</v>
      </c>
      <c r="D61" s="295">
        <v>2.93</v>
      </c>
      <c r="E61" s="295">
        <v>2.88</v>
      </c>
      <c r="F61" s="295">
        <v>2.88</v>
      </c>
      <c r="G61" s="295">
        <v>2.88</v>
      </c>
      <c r="H61" s="417"/>
      <c r="I61" s="417"/>
    </row>
    <row r="62" spans="1:9" ht="24" customHeight="1">
      <c r="A62" s="296" t="s">
        <v>190</v>
      </c>
      <c r="B62" s="289">
        <f>SUM(E62:G62)</f>
        <v>0.66</v>
      </c>
      <c r="C62" s="295"/>
      <c r="D62" s="295"/>
      <c r="E62" s="295">
        <v>0.22</v>
      </c>
      <c r="F62" s="295">
        <v>0.22</v>
      </c>
      <c r="G62" s="295">
        <v>0.22</v>
      </c>
      <c r="H62" s="417"/>
      <c r="I62" s="417"/>
    </row>
    <row r="63" spans="1:9" ht="85.5" customHeight="1">
      <c r="A63" s="292" t="s">
        <v>328</v>
      </c>
      <c r="B63" s="289">
        <f aca="true" t="shared" si="11" ref="B63:G63">SUM(B65:B66)</f>
        <v>6.63</v>
      </c>
      <c r="C63" s="289">
        <f t="shared" si="11"/>
        <v>0.4</v>
      </c>
      <c r="D63" s="289">
        <f t="shared" si="11"/>
        <v>0.522</v>
      </c>
      <c r="E63" s="289">
        <f t="shared" si="11"/>
        <v>2.21</v>
      </c>
      <c r="F63" s="289">
        <f t="shared" si="11"/>
        <v>2.21</v>
      </c>
      <c r="G63" s="289">
        <f t="shared" si="11"/>
        <v>2.21</v>
      </c>
      <c r="H63" s="417" t="s">
        <v>54</v>
      </c>
      <c r="I63" s="258" t="s">
        <v>55</v>
      </c>
    </row>
    <row r="64" spans="1:9" ht="51.75" customHeight="1">
      <c r="A64" s="294" t="s">
        <v>181</v>
      </c>
      <c r="B64" s="289"/>
      <c r="C64" s="295"/>
      <c r="D64" s="295"/>
      <c r="E64" s="295"/>
      <c r="F64" s="295"/>
      <c r="G64" s="295"/>
      <c r="H64" s="417"/>
      <c r="I64" s="258" t="s">
        <v>56</v>
      </c>
    </row>
    <row r="65" spans="1:9" ht="53.25" customHeight="1">
      <c r="A65" s="296" t="s">
        <v>183</v>
      </c>
      <c r="B65" s="289">
        <f>SUM(E65:G65)</f>
        <v>3.7800000000000002</v>
      </c>
      <c r="C65" s="295">
        <v>0.4</v>
      </c>
      <c r="D65" s="295">
        <v>0.522</v>
      </c>
      <c r="E65" s="295">
        <v>1.26</v>
      </c>
      <c r="F65" s="295">
        <v>1.26</v>
      </c>
      <c r="G65" s="295">
        <v>1.26</v>
      </c>
      <c r="H65" s="417"/>
      <c r="I65" s="258" t="s">
        <v>57</v>
      </c>
    </row>
    <row r="66" spans="1:9" ht="33.75" customHeight="1">
      <c r="A66" s="296" t="s">
        <v>190</v>
      </c>
      <c r="B66" s="289">
        <f>SUM(E66:G66)</f>
        <v>2.8499999999999996</v>
      </c>
      <c r="C66" s="295"/>
      <c r="D66" s="295"/>
      <c r="E66" s="295">
        <v>0.95</v>
      </c>
      <c r="F66" s="295">
        <v>0.95</v>
      </c>
      <c r="G66" s="295">
        <v>0.95</v>
      </c>
      <c r="H66" s="417"/>
      <c r="I66" s="258" t="s">
        <v>58</v>
      </c>
    </row>
    <row r="67" spans="1:9" ht="17.25" customHeight="1">
      <c r="A67" s="286" t="s">
        <v>326</v>
      </c>
      <c r="B67" s="287">
        <f>SUM(D67:G67)</f>
        <v>139.045</v>
      </c>
      <c r="C67" s="287">
        <f>SUM(C69:C71)</f>
        <v>0.7</v>
      </c>
      <c r="D67" s="287">
        <f>SUM(D69:D71)</f>
        <v>0.7</v>
      </c>
      <c r="E67" s="287">
        <f>SUM(E69:E71)</f>
        <v>46.020999999999994</v>
      </c>
      <c r="F67" s="287">
        <f>SUM(F69:F71)</f>
        <v>45.885</v>
      </c>
      <c r="G67" s="287">
        <f>SUM(G69:G71)</f>
        <v>46.439</v>
      </c>
      <c r="H67" s="249"/>
      <c r="I67" s="249"/>
    </row>
    <row r="68" spans="1:9" ht="16.5" customHeight="1">
      <c r="A68" s="288" t="s">
        <v>181</v>
      </c>
      <c r="B68" s="289"/>
      <c r="C68" s="290"/>
      <c r="D68" s="290"/>
      <c r="E68" s="290"/>
      <c r="F68" s="290"/>
      <c r="G68" s="290"/>
      <c r="H68" s="403"/>
      <c r="I68" s="403"/>
    </row>
    <row r="69" spans="1:9" ht="16.5" customHeight="1">
      <c r="A69" s="291" t="s">
        <v>183</v>
      </c>
      <c r="B69" s="289">
        <f>SUM(E69:G69)</f>
        <v>3.1</v>
      </c>
      <c r="C69" s="289">
        <f>D69</f>
        <v>0.7</v>
      </c>
      <c r="D69" s="289">
        <f>D74+D79+D83+D88+D92+D96</f>
        <v>0.7</v>
      </c>
      <c r="E69" s="289">
        <f>E74+E79+E83+E88+E92+E96</f>
        <v>0.9</v>
      </c>
      <c r="F69" s="289">
        <f>F74+F79+F83+F88+F92+F96</f>
        <v>1.1</v>
      </c>
      <c r="G69" s="289">
        <f>G74+G79+G83+G88+G92+G96</f>
        <v>1.1</v>
      </c>
      <c r="H69" s="403"/>
      <c r="I69" s="420"/>
    </row>
    <row r="70" spans="1:9" ht="16.5" customHeight="1">
      <c r="A70" s="291" t="s">
        <v>182</v>
      </c>
      <c r="B70" s="289">
        <f>SUM(E70:G70)</f>
        <v>0</v>
      </c>
      <c r="C70" s="289">
        <v>0</v>
      </c>
      <c r="D70" s="289">
        <f>D75+D84</f>
        <v>0</v>
      </c>
      <c r="E70" s="289">
        <f>E75+E84</f>
        <v>0</v>
      </c>
      <c r="F70" s="289">
        <f>F75+F84</f>
        <v>0</v>
      </c>
      <c r="G70" s="289">
        <f>G75+G84</f>
        <v>0</v>
      </c>
      <c r="H70" s="403"/>
      <c r="I70" s="420"/>
    </row>
    <row r="71" spans="1:9" ht="16.5" customHeight="1">
      <c r="A71" s="291" t="s">
        <v>190</v>
      </c>
      <c r="B71" s="289">
        <f>SUM(E71:G71)</f>
        <v>135.245</v>
      </c>
      <c r="C71" s="289">
        <v>0</v>
      </c>
      <c r="D71" s="289">
        <f>D76+D80+D85+D89+D93+D97</f>
        <v>0</v>
      </c>
      <c r="E71" s="289">
        <f>E76+E80+E85+E89+E93+E97</f>
        <v>45.120999999999995</v>
      </c>
      <c r="F71" s="289">
        <f>F76+F80+F85+F89+F93+F97</f>
        <v>44.785</v>
      </c>
      <c r="G71" s="289">
        <f>G76+G80+G85+G89+G93+G97</f>
        <v>45.339</v>
      </c>
      <c r="H71" s="403"/>
      <c r="I71" s="420"/>
    </row>
    <row r="72" spans="1:9" ht="51.75" customHeight="1">
      <c r="A72" s="292" t="s">
        <v>416</v>
      </c>
      <c r="B72" s="293">
        <f>D72+E72+F72+G72</f>
        <v>17.283</v>
      </c>
      <c r="C72" s="293">
        <f>SUM(C74:C76)</f>
        <v>0.068</v>
      </c>
      <c r="D72" s="293">
        <f>SUM(D74:D76)</f>
        <v>0.068</v>
      </c>
      <c r="E72" s="293">
        <f>SUM(E74:E76)</f>
        <v>5.745</v>
      </c>
      <c r="F72" s="293">
        <f>SUM(F74:F76)</f>
        <v>5.735</v>
      </c>
      <c r="G72" s="293">
        <f>SUM(G74:G76)</f>
        <v>5.735</v>
      </c>
      <c r="H72" s="402"/>
      <c r="I72" s="402" t="s">
        <v>59</v>
      </c>
    </row>
    <row r="73" spans="1:9" ht="16.5" customHeight="1">
      <c r="A73" s="294" t="s">
        <v>181</v>
      </c>
      <c r="B73" s="293"/>
      <c r="C73" s="295"/>
      <c r="D73" s="295"/>
      <c r="E73" s="295"/>
      <c r="F73" s="295"/>
      <c r="G73" s="295"/>
      <c r="H73" s="402"/>
      <c r="I73" s="402"/>
    </row>
    <row r="74" spans="1:9" ht="16.5" customHeight="1">
      <c r="A74" s="296" t="s">
        <v>183</v>
      </c>
      <c r="B74" s="293">
        <f>SUM(E74:G74)</f>
        <v>0.385</v>
      </c>
      <c r="C74" s="295">
        <v>0.068</v>
      </c>
      <c r="D74" s="295">
        <v>0.068</v>
      </c>
      <c r="E74" s="295">
        <v>0.135</v>
      </c>
      <c r="F74" s="295">
        <v>0.125</v>
      </c>
      <c r="G74" s="295">
        <v>0.125</v>
      </c>
      <c r="H74" s="402"/>
      <c r="I74" s="402"/>
    </row>
    <row r="75" spans="1:9" ht="16.5" customHeight="1">
      <c r="A75" s="296" t="s">
        <v>182</v>
      </c>
      <c r="B75" s="293">
        <f>SUM(E75:G75)</f>
        <v>0</v>
      </c>
      <c r="C75" s="295"/>
      <c r="D75" s="295"/>
      <c r="E75" s="295"/>
      <c r="F75" s="295"/>
      <c r="G75" s="295"/>
      <c r="H75" s="402"/>
      <c r="I75" s="402"/>
    </row>
    <row r="76" spans="1:9" ht="16.5" customHeight="1">
      <c r="A76" s="296" t="s">
        <v>190</v>
      </c>
      <c r="B76" s="293">
        <f>SUM(E76:G76)</f>
        <v>16.830000000000002</v>
      </c>
      <c r="C76" s="295"/>
      <c r="D76" s="295"/>
      <c r="E76" s="295">
        <v>5.61</v>
      </c>
      <c r="F76" s="295">
        <v>5.61</v>
      </c>
      <c r="G76" s="295">
        <v>5.61</v>
      </c>
      <c r="H76" s="402"/>
      <c r="I76" s="402"/>
    </row>
    <row r="77" spans="1:9" ht="33.75" customHeight="1">
      <c r="A77" s="297" t="s">
        <v>418</v>
      </c>
      <c r="B77" s="293">
        <f aca="true" t="shared" si="12" ref="B77:G77">SUM(B79:B80)</f>
        <v>0.24000000000000002</v>
      </c>
      <c r="C77" s="293">
        <f t="shared" si="12"/>
        <v>0.038</v>
      </c>
      <c r="D77" s="293">
        <f t="shared" si="12"/>
        <v>0.038</v>
      </c>
      <c r="E77" s="293">
        <f t="shared" si="12"/>
        <v>0.08</v>
      </c>
      <c r="F77" s="293">
        <f t="shared" si="12"/>
        <v>0.08</v>
      </c>
      <c r="G77" s="293">
        <f t="shared" si="12"/>
        <v>0.08</v>
      </c>
      <c r="H77" s="402"/>
      <c r="I77" s="402" t="s">
        <v>60</v>
      </c>
    </row>
    <row r="78" spans="1:9" ht="16.5" customHeight="1">
      <c r="A78" s="288" t="s">
        <v>181</v>
      </c>
      <c r="B78" s="293"/>
      <c r="C78" s="295"/>
      <c r="D78" s="295"/>
      <c r="E78" s="295"/>
      <c r="F78" s="295"/>
      <c r="G78" s="295"/>
      <c r="H78" s="402"/>
      <c r="I78" s="402"/>
    </row>
    <row r="79" spans="1:9" ht="17.25" customHeight="1">
      <c r="A79" s="291" t="s">
        <v>183</v>
      </c>
      <c r="B79" s="293">
        <f>SUM(E79:G79)</f>
        <v>0.09</v>
      </c>
      <c r="C79" s="295">
        <v>0.038</v>
      </c>
      <c r="D79" s="295">
        <v>0.038</v>
      </c>
      <c r="E79" s="295">
        <v>0.03</v>
      </c>
      <c r="F79" s="295">
        <v>0.03</v>
      </c>
      <c r="G79" s="295">
        <v>0.03</v>
      </c>
      <c r="H79" s="402"/>
      <c r="I79" s="402"/>
    </row>
    <row r="80" spans="1:9" ht="18" customHeight="1">
      <c r="A80" s="291" t="s">
        <v>190</v>
      </c>
      <c r="B80" s="293">
        <f>SUM(E80:G80)</f>
        <v>0.15000000000000002</v>
      </c>
      <c r="C80" s="295"/>
      <c r="D80" s="295"/>
      <c r="E80" s="295">
        <v>0.05</v>
      </c>
      <c r="F80" s="295">
        <v>0.05</v>
      </c>
      <c r="G80" s="295">
        <v>0.05</v>
      </c>
      <c r="H80" s="402"/>
      <c r="I80" s="402"/>
    </row>
    <row r="81" spans="1:9" ht="63.75" customHeight="1">
      <c r="A81" s="292" t="s">
        <v>420</v>
      </c>
      <c r="B81" s="293">
        <f>SUM(B83:B85)</f>
        <v>26.545</v>
      </c>
      <c r="C81" s="295">
        <v>0.116</v>
      </c>
      <c r="D81" s="295">
        <f>SUM(D83:D85)</f>
        <v>0.116</v>
      </c>
      <c r="E81" s="295">
        <f>SUM(E83:E85)</f>
        <v>8.67</v>
      </c>
      <c r="F81" s="295">
        <f>SUM(F83:F85)</f>
        <v>8.626</v>
      </c>
      <c r="G81" s="295">
        <f>SUM(G83:G85)</f>
        <v>9.248999999999999</v>
      </c>
      <c r="H81" s="402"/>
      <c r="I81" s="402" t="s">
        <v>61</v>
      </c>
    </row>
    <row r="82" spans="1:9" ht="16.5" customHeight="1">
      <c r="A82" s="294" t="s">
        <v>181</v>
      </c>
      <c r="B82" s="293"/>
      <c r="C82" s="295"/>
      <c r="D82" s="295"/>
      <c r="E82" s="295"/>
      <c r="F82" s="295"/>
      <c r="G82" s="295"/>
      <c r="H82" s="402"/>
      <c r="I82" s="402"/>
    </row>
    <row r="83" spans="1:9" ht="16.5" customHeight="1">
      <c r="A83" s="296" t="s">
        <v>183</v>
      </c>
      <c r="B83" s="293">
        <f>SUM(E83:G83)</f>
        <v>2.074</v>
      </c>
      <c r="C83" s="295">
        <v>0.116</v>
      </c>
      <c r="D83" s="295">
        <v>0.116</v>
      </c>
      <c r="E83" s="295">
        <v>0.72</v>
      </c>
      <c r="F83" s="295">
        <v>0.677</v>
      </c>
      <c r="G83" s="295">
        <v>0.677</v>
      </c>
      <c r="H83" s="402"/>
      <c r="I83" s="402"/>
    </row>
    <row r="84" spans="1:9" ht="16.5" customHeight="1">
      <c r="A84" s="296" t="s">
        <v>182</v>
      </c>
      <c r="B84" s="293">
        <f>SUM(E84:G84)</f>
        <v>0</v>
      </c>
      <c r="C84" s="295"/>
      <c r="D84" s="295"/>
      <c r="E84" s="295"/>
      <c r="F84" s="295"/>
      <c r="G84" s="295"/>
      <c r="H84" s="402"/>
      <c r="I84" s="402"/>
    </row>
    <row r="85" spans="1:9" ht="15.75">
      <c r="A85" s="296" t="s">
        <v>190</v>
      </c>
      <c r="B85" s="293">
        <f>SUM(E85:G85)</f>
        <v>24.471</v>
      </c>
      <c r="C85" s="295"/>
      <c r="D85" s="295"/>
      <c r="E85" s="295">
        <v>7.95</v>
      </c>
      <c r="F85" s="295">
        <v>7.949</v>
      </c>
      <c r="G85" s="295">
        <v>8.572</v>
      </c>
      <c r="H85" s="402"/>
      <c r="I85" s="402"/>
    </row>
    <row r="86" spans="1:9" ht="47.25">
      <c r="A86" s="292" t="s">
        <v>422</v>
      </c>
      <c r="B86" s="293">
        <f aca="true" t="shared" si="13" ref="B86:G86">SUM(B88:B89)</f>
        <v>6.899</v>
      </c>
      <c r="C86" s="293">
        <f t="shared" si="13"/>
        <v>0.478</v>
      </c>
      <c r="D86" s="293">
        <f t="shared" si="13"/>
        <v>0.478</v>
      </c>
      <c r="E86" s="293">
        <f t="shared" si="13"/>
        <v>2.326</v>
      </c>
      <c r="F86" s="293">
        <f t="shared" si="13"/>
        <v>2.321</v>
      </c>
      <c r="G86" s="293">
        <f t="shared" si="13"/>
        <v>2.2520000000000002</v>
      </c>
      <c r="H86" s="404"/>
      <c r="I86" s="402" t="s">
        <v>62</v>
      </c>
    </row>
    <row r="87" spans="1:9" ht="16.5" customHeight="1">
      <c r="A87" s="294" t="s">
        <v>181</v>
      </c>
      <c r="B87" s="293"/>
      <c r="C87" s="295"/>
      <c r="D87" s="295"/>
      <c r="E87" s="295"/>
      <c r="F87" s="295"/>
      <c r="G87" s="295"/>
      <c r="H87" s="404"/>
      <c r="I87" s="402"/>
    </row>
    <row r="88" spans="1:9" ht="18" customHeight="1">
      <c r="A88" s="296" t="s">
        <v>183</v>
      </c>
      <c r="B88" s="293">
        <f>SUM(E88:G88)</f>
        <v>0.045</v>
      </c>
      <c r="C88" s="295">
        <v>0.478</v>
      </c>
      <c r="D88" s="295">
        <v>0.478</v>
      </c>
      <c r="E88" s="295">
        <v>0.015</v>
      </c>
      <c r="F88" s="295">
        <v>0.015</v>
      </c>
      <c r="G88" s="295">
        <v>0.015</v>
      </c>
      <c r="H88" s="404"/>
      <c r="I88" s="402"/>
    </row>
    <row r="89" spans="1:9" ht="19.5" customHeight="1">
      <c r="A89" s="296" t="s">
        <v>190</v>
      </c>
      <c r="B89" s="293">
        <f>SUM(E89:G89)</f>
        <v>6.854</v>
      </c>
      <c r="C89" s="295"/>
      <c r="D89" s="295"/>
      <c r="E89" s="295">
        <v>2.311</v>
      </c>
      <c r="F89" s="295">
        <v>2.306</v>
      </c>
      <c r="G89" s="295">
        <v>2.237</v>
      </c>
      <c r="H89" s="404"/>
      <c r="I89" s="402"/>
    </row>
    <row r="90" spans="1:9" ht="105" customHeight="1">
      <c r="A90" s="292" t="s">
        <v>424</v>
      </c>
      <c r="B90" s="293">
        <f>SUM(D90:G90)</f>
        <v>64.946</v>
      </c>
      <c r="C90" s="295">
        <v>0</v>
      </c>
      <c r="D90" s="295">
        <v>0</v>
      </c>
      <c r="E90" s="295">
        <f>SUM(E92:E93)</f>
        <v>21.7</v>
      </c>
      <c r="F90" s="295">
        <f>SUM(F92:F93)</f>
        <v>21.623</v>
      </c>
      <c r="G90" s="295">
        <f>SUM(G92:G93)</f>
        <v>21.623</v>
      </c>
      <c r="H90" s="400"/>
      <c r="I90" s="402" t="s">
        <v>63</v>
      </c>
    </row>
    <row r="91" spans="1:9" ht="16.5" customHeight="1">
      <c r="A91" s="294" t="s">
        <v>181</v>
      </c>
      <c r="B91" s="295"/>
      <c r="C91" s="295"/>
      <c r="D91" s="295"/>
      <c r="E91" s="295"/>
      <c r="F91" s="295"/>
      <c r="G91" s="295"/>
      <c r="H91" s="400"/>
      <c r="I91" s="402"/>
    </row>
    <row r="92" spans="1:9" ht="16.5" customHeight="1">
      <c r="A92" s="296" t="s">
        <v>183</v>
      </c>
      <c r="B92" s="293">
        <f>F92+G92</f>
        <v>0.506</v>
      </c>
      <c r="C92" s="295"/>
      <c r="D92" s="295"/>
      <c r="E92" s="295"/>
      <c r="F92" s="295">
        <v>0.253</v>
      </c>
      <c r="G92" s="295">
        <v>0.253</v>
      </c>
      <c r="H92" s="400"/>
      <c r="I92" s="402"/>
    </row>
    <row r="93" spans="1:9" ht="18.75" customHeight="1">
      <c r="A93" s="296" t="s">
        <v>190</v>
      </c>
      <c r="B93" s="293">
        <f>E93+F93+G93</f>
        <v>64.44</v>
      </c>
      <c r="C93" s="295"/>
      <c r="D93" s="295"/>
      <c r="E93" s="295">
        <v>21.7</v>
      </c>
      <c r="F93" s="295">
        <v>21.37</v>
      </c>
      <c r="G93" s="295">
        <v>21.37</v>
      </c>
      <c r="H93" s="400"/>
      <c r="I93" s="402"/>
    </row>
    <row r="94" spans="1:9" ht="63">
      <c r="A94" s="298" t="s">
        <v>198</v>
      </c>
      <c r="B94" s="293">
        <v>22.5</v>
      </c>
      <c r="C94" s="295">
        <v>0</v>
      </c>
      <c r="D94" s="295">
        <v>0</v>
      </c>
      <c r="E94" s="295">
        <v>7.5</v>
      </c>
      <c r="F94" s="295">
        <v>7.5</v>
      </c>
      <c r="G94" s="295">
        <v>7.5</v>
      </c>
      <c r="H94" s="400"/>
      <c r="I94" s="402" t="s">
        <v>64</v>
      </c>
    </row>
    <row r="95" spans="1:9" ht="18.75" customHeight="1">
      <c r="A95" s="294" t="s">
        <v>181</v>
      </c>
      <c r="B95" s="293"/>
      <c r="C95" s="295"/>
      <c r="D95" s="295"/>
      <c r="E95" s="295"/>
      <c r="F95" s="295"/>
      <c r="G95" s="295"/>
      <c r="H95" s="400"/>
      <c r="I95" s="402"/>
    </row>
    <row r="96" spans="1:9" ht="18.75" customHeight="1">
      <c r="A96" s="296" t="s">
        <v>183</v>
      </c>
      <c r="B96" s="293">
        <v>0</v>
      </c>
      <c r="C96" s="295">
        <v>0</v>
      </c>
      <c r="D96" s="295">
        <v>0</v>
      </c>
      <c r="E96" s="295">
        <v>0</v>
      </c>
      <c r="F96" s="295">
        <v>0</v>
      </c>
      <c r="G96" s="295">
        <v>0</v>
      </c>
      <c r="H96" s="400"/>
      <c r="I96" s="402"/>
    </row>
    <row r="97" spans="1:9" ht="66.75" customHeight="1">
      <c r="A97" s="296" t="s">
        <v>190</v>
      </c>
      <c r="B97" s="293">
        <f>SUM(E97:G97)</f>
        <v>22.5</v>
      </c>
      <c r="C97" s="295"/>
      <c r="D97" s="295"/>
      <c r="E97" s="295">
        <v>7.5</v>
      </c>
      <c r="F97" s="295">
        <v>7.5</v>
      </c>
      <c r="G97" s="295">
        <v>7.5</v>
      </c>
      <c r="H97" s="400"/>
      <c r="I97" s="402"/>
    </row>
    <row r="98" spans="1:9" ht="16.5" customHeight="1">
      <c r="A98" s="299" t="s">
        <v>426</v>
      </c>
      <c r="B98" s="300">
        <f aca="true" t="shared" si="14" ref="B98:G98">SUM(B100:B102)</f>
        <v>16.843999999999998</v>
      </c>
      <c r="C98" s="300">
        <f t="shared" si="14"/>
        <v>0.45399999999999996</v>
      </c>
      <c r="D98" s="300">
        <f t="shared" si="14"/>
        <v>0.45399999999999996</v>
      </c>
      <c r="E98" s="300">
        <f t="shared" si="14"/>
        <v>4.9959999999999996</v>
      </c>
      <c r="F98" s="300">
        <f t="shared" si="14"/>
        <v>5.9239999999999995</v>
      </c>
      <c r="G98" s="300">
        <f t="shared" si="14"/>
        <v>5.9239999999999995</v>
      </c>
      <c r="H98" s="418"/>
      <c r="I98" s="402"/>
    </row>
    <row r="99" spans="1:9" ht="16.5" customHeight="1">
      <c r="A99" s="294" t="s">
        <v>181</v>
      </c>
      <c r="B99" s="293"/>
      <c r="C99" s="295"/>
      <c r="D99" s="295"/>
      <c r="E99" s="295"/>
      <c r="F99" s="295"/>
      <c r="G99" s="295"/>
      <c r="H99" s="418"/>
      <c r="I99" s="402"/>
    </row>
    <row r="100" spans="1:9" ht="16.5" customHeight="1">
      <c r="A100" s="296" t="s">
        <v>182</v>
      </c>
      <c r="B100" s="293">
        <f>SUM(E100:G100)</f>
        <v>0.327</v>
      </c>
      <c r="C100" s="293">
        <f>C113</f>
        <v>0.109</v>
      </c>
      <c r="D100" s="293">
        <f>D113</f>
        <v>0.109</v>
      </c>
      <c r="E100" s="293">
        <f>E113</f>
        <v>0.109</v>
      </c>
      <c r="F100" s="293">
        <f>F113</f>
        <v>0.109</v>
      </c>
      <c r="G100" s="293">
        <f>G113</f>
        <v>0.109</v>
      </c>
      <c r="H100" s="418"/>
      <c r="I100" s="402"/>
    </row>
    <row r="101" spans="1:9" ht="16.5" customHeight="1">
      <c r="A101" s="296" t="s">
        <v>183</v>
      </c>
      <c r="B101" s="293">
        <f>SUM(E101:G101)</f>
        <v>1.06</v>
      </c>
      <c r="C101" s="293">
        <f aca="true" t="shared" si="15" ref="C101:G102">C105+C109+C114+C121+C125+C129+C133+C137</f>
        <v>0.345</v>
      </c>
      <c r="D101" s="293">
        <f t="shared" si="15"/>
        <v>0.345</v>
      </c>
      <c r="E101" s="293">
        <f t="shared" si="15"/>
        <v>0.35</v>
      </c>
      <c r="F101" s="293">
        <f t="shared" si="15"/>
        <v>0.355</v>
      </c>
      <c r="G101" s="293">
        <f t="shared" si="15"/>
        <v>0.355</v>
      </c>
      <c r="H101" s="418"/>
      <c r="I101" s="402"/>
    </row>
    <row r="102" spans="1:9" ht="16.5" customHeight="1">
      <c r="A102" s="296" t="s">
        <v>190</v>
      </c>
      <c r="B102" s="293">
        <f>SUM(E102:G102)</f>
        <v>15.456999999999999</v>
      </c>
      <c r="C102" s="293">
        <f t="shared" si="15"/>
        <v>0</v>
      </c>
      <c r="D102" s="293">
        <f t="shared" si="15"/>
        <v>0</v>
      </c>
      <c r="E102" s="293">
        <f t="shared" si="15"/>
        <v>4.537</v>
      </c>
      <c r="F102" s="293">
        <f t="shared" si="15"/>
        <v>5.459999999999999</v>
      </c>
      <c r="G102" s="293">
        <f t="shared" si="15"/>
        <v>5.459999999999999</v>
      </c>
      <c r="H102" s="418"/>
      <c r="I102" s="402"/>
    </row>
    <row r="103" spans="1:9" ht="50.25" customHeight="1">
      <c r="A103" s="292" t="s">
        <v>427</v>
      </c>
      <c r="B103" s="293">
        <f>SUM(D103:G103)</f>
        <v>0.337</v>
      </c>
      <c r="C103" s="295">
        <v>0.02</v>
      </c>
      <c r="D103" s="295">
        <v>0.02</v>
      </c>
      <c r="E103" s="295">
        <v>0.097</v>
      </c>
      <c r="F103" s="295">
        <v>0.11</v>
      </c>
      <c r="G103" s="295">
        <v>0.11</v>
      </c>
      <c r="H103" s="400"/>
      <c r="I103" s="402" t="s">
        <v>65</v>
      </c>
    </row>
    <row r="104" spans="1:9" ht="16.5" customHeight="1">
      <c r="A104" s="294" t="s">
        <v>181</v>
      </c>
      <c r="B104" s="293"/>
      <c r="C104" s="295"/>
      <c r="D104" s="295"/>
      <c r="E104" s="295"/>
      <c r="F104" s="295"/>
      <c r="G104" s="295"/>
      <c r="H104" s="400"/>
      <c r="I104" s="402"/>
    </row>
    <row r="105" spans="1:9" ht="16.5" customHeight="1">
      <c r="A105" s="296" t="s">
        <v>183</v>
      </c>
      <c r="B105" s="293">
        <f>SUM(E105:G105)</f>
        <v>0.06</v>
      </c>
      <c r="C105" s="295">
        <v>0.02</v>
      </c>
      <c r="D105" s="295">
        <v>0.02</v>
      </c>
      <c r="E105" s="295">
        <v>0.02</v>
      </c>
      <c r="F105" s="295">
        <v>0.02</v>
      </c>
      <c r="G105" s="295">
        <v>0.02</v>
      </c>
      <c r="H105" s="400"/>
      <c r="I105" s="402"/>
    </row>
    <row r="106" spans="1:9" ht="51" customHeight="1">
      <c r="A106" s="296" t="s">
        <v>190</v>
      </c>
      <c r="B106" s="293">
        <f>SUM(E106:G106)</f>
        <v>0.257</v>
      </c>
      <c r="C106" s="295"/>
      <c r="D106" s="295"/>
      <c r="E106" s="295">
        <v>0.077</v>
      </c>
      <c r="F106" s="295">
        <v>0.09</v>
      </c>
      <c r="G106" s="295">
        <v>0.09</v>
      </c>
      <c r="H106" s="400"/>
      <c r="I106" s="402"/>
    </row>
    <row r="107" spans="1:9" ht="16.5" customHeight="1">
      <c r="A107" s="292" t="s">
        <v>349</v>
      </c>
      <c r="B107" s="293">
        <v>1.23</v>
      </c>
      <c r="C107" s="295">
        <v>0</v>
      </c>
      <c r="D107" s="295">
        <v>0</v>
      </c>
      <c r="E107" s="295">
        <v>0.33</v>
      </c>
      <c r="F107" s="295">
        <v>0.45</v>
      </c>
      <c r="G107" s="295">
        <v>0.45</v>
      </c>
      <c r="H107" s="400"/>
      <c r="I107" s="402" t="s">
        <v>66</v>
      </c>
    </row>
    <row r="108" spans="1:9" ht="16.5" customHeight="1">
      <c r="A108" s="294" t="s">
        <v>181</v>
      </c>
      <c r="B108" s="293"/>
      <c r="C108" s="295"/>
      <c r="D108" s="295"/>
      <c r="E108" s="295"/>
      <c r="F108" s="295"/>
      <c r="G108" s="295"/>
      <c r="H108" s="400"/>
      <c r="I108" s="402"/>
    </row>
    <row r="109" spans="1:9" ht="15.75">
      <c r="A109" s="296" t="s">
        <v>183</v>
      </c>
      <c r="B109" s="293">
        <v>0</v>
      </c>
      <c r="C109" s="295"/>
      <c r="D109" s="295"/>
      <c r="E109" s="295"/>
      <c r="F109" s="295"/>
      <c r="G109" s="295"/>
      <c r="H109" s="400"/>
      <c r="I109" s="402"/>
    </row>
    <row r="110" spans="1:9" ht="56.25" customHeight="1">
      <c r="A110" s="296" t="s">
        <v>190</v>
      </c>
      <c r="B110" s="293">
        <f>SUM(D110:G110)</f>
        <v>1.23</v>
      </c>
      <c r="C110" s="295"/>
      <c r="D110" s="295"/>
      <c r="E110" s="295">
        <v>0.33</v>
      </c>
      <c r="F110" s="295">
        <v>0.45</v>
      </c>
      <c r="G110" s="295">
        <v>0.45</v>
      </c>
      <c r="H110" s="400"/>
      <c r="I110" s="402"/>
    </row>
    <row r="111" spans="1:9" ht="63.75" customHeight="1">
      <c r="A111" s="292" t="s">
        <v>351</v>
      </c>
      <c r="B111" s="293">
        <f aca="true" t="shared" si="16" ref="B111:G111">SUM(B113:B115)</f>
        <v>3.372</v>
      </c>
      <c r="C111" s="293">
        <f t="shared" si="16"/>
        <v>0.264</v>
      </c>
      <c r="D111" s="293">
        <f t="shared" si="16"/>
        <v>0.264</v>
      </c>
      <c r="E111" s="293">
        <f t="shared" si="16"/>
        <v>1.044</v>
      </c>
      <c r="F111" s="293">
        <f t="shared" si="16"/>
        <v>1.1640000000000001</v>
      </c>
      <c r="G111" s="293">
        <f t="shared" si="16"/>
        <v>1.1640000000000001</v>
      </c>
      <c r="H111" s="400"/>
      <c r="I111" s="402" t="s">
        <v>67</v>
      </c>
    </row>
    <row r="112" spans="1:9" ht="16.5" customHeight="1">
      <c r="A112" s="294" t="s">
        <v>181</v>
      </c>
      <c r="B112" s="295"/>
      <c r="C112" s="295"/>
      <c r="D112" s="295"/>
      <c r="E112" s="295"/>
      <c r="F112" s="295"/>
      <c r="G112" s="295"/>
      <c r="H112" s="400"/>
      <c r="I112" s="402"/>
    </row>
    <row r="113" spans="1:9" ht="16.5" customHeight="1">
      <c r="A113" s="296" t="s">
        <v>182</v>
      </c>
      <c r="B113" s="295">
        <f>SUM(E113:G113)</f>
        <v>0.327</v>
      </c>
      <c r="C113" s="295">
        <v>0.109</v>
      </c>
      <c r="D113" s="295">
        <v>0.109</v>
      </c>
      <c r="E113" s="295">
        <v>0.109</v>
      </c>
      <c r="F113" s="295">
        <v>0.109</v>
      </c>
      <c r="G113" s="295">
        <v>0.109</v>
      </c>
      <c r="H113" s="400"/>
      <c r="I113" s="402"/>
    </row>
    <row r="114" spans="1:9" ht="16.5" customHeight="1">
      <c r="A114" s="296" t="s">
        <v>183</v>
      </c>
      <c r="B114" s="295">
        <f>SUM(E114:G114)</f>
        <v>0.46499999999999997</v>
      </c>
      <c r="C114" s="295">
        <v>0.155</v>
      </c>
      <c r="D114" s="295">
        <v>0.155</v>
      </c>
      <c r="E114" s="295">
        <v>0.155</v>
      </c>
      <c r="F114" s="295">
        <v>0.155</v>
      </c>
      <c r="G114" s="295">
        <v>0.155</v>
      </c>
      <c r="H114" s="400"/>
      <c r="I114" s="402"/>
    </row>
    <row r="115" spans="1:9" ht="16.5" customHeight="1">
      <c r="A115" s="296" t="s">
        <v>190</v>
      </c>
      <c r="B115" s="295">
        <f>SUM(E115:G115)</f>
        <v>2.58</v>
      </c>
      <c r="C115" s="295"/>
      <c r="D115" s="295"/>
      <c r="E115" s="295">
        <v>0.78</v>
      </c>
      <c r="F115" s="295">
        <v>0.9</v>
      </c>
      <c r="G115" s="295">
        <v>0.9</v>
      </c>
      <c r="H115" s="400"/>
      <c r="I115" s="402"/>
    </row>
    <row r="116" spans="1:9" ht="34.5" customHeight="1">
      <c r="A116" s="254" t="s">
        <v>353</v>
      </c>
      <c r="B116" s="293">
        <f>SUM(E116:G116)</f>
        <v>0.375</v>
      </c>
      <c r="C116" s="252">
        <v>0.155</v>
      </c>
      <c r="D116" s="252">
        <v>0.155</v>
      </c>
      <c r="E116" s="252">
        <v>0.125</v>
      </c>
      <c r="F116" s="252">
        <v>0.125</v>
      </c>
      <c r="G116" s="252">
        <v>0.125</v>
      </c>
      <c r="H116" s="400"/>
      <c r="I116" s="402"/>
    </row>
    <row r="117" spans="1:9" ht="16.5" customHeight="1">
      <c r="A117" s="250" t="s">
        <v>181</v>
      </c>
      <c r="B117" s="293"/>
      <c r="C117" s="252"/>
      <c r="D117" s="252"/>
      <c r="E117" s="252"/>
      <c r="F117" s="252"/>
      <c r="G117" s="252"/>
      <c r="H117" s="400"/>
      <c r="I117" s="402"/>
    </row>
    <row r="118" spans="1:9" ht="16.5" customHeight="1">
      <c r="A118" s="254" t="s">
        <v>183</v>
      </c>
      <c r="B118" s="295">
        <f>SUM(E118:G118)</f>
        <v>0.375</v>
      </c>
      <c r="C118" s="252">
        <v>0.155</v>
      </c>
      <c r="D118" s="252">
        <v>0.155</v>
      </c>
      <c r="E118" s="252">
        <v>0.125</v>
      </c>
      <c r="F118" s="252">
        <v>0.125</v>
      </c>
      <c r="G118" s="252">
        <v>0.125</v>
      </c>
      <c r="H118" s="400"/>
      <c r="I118" s="402"/>
    </row>
    <row r="119" spans="1:9" ht="15.75">
      <c r="A119" s="292" t="s">
        <v>354</v>
      </c>
      <c r="B119" s="293">
        <v>3.625</v>
      </c>
      <c r="C119" s="295">
        <v>0.07</v>
      </c>
      <c r="D119" s="295">
        <v>0.07</v>
      </c>
      <c r="E119" s="295">
        <v>1.025</v>
      </c>
      <c r="F119" s="295">
        <v>1.23</v>
      </c>
      <c r="G119" s="295">
        <v>1.23</v>
      </c>
      <c r="H119" s="400"/>
      <c r="I119" s="402" t="s">
        <v>68</v>
      </c>
    </row>
    <row r="120" spans="1:9" ht="16.5" customHeight="1">
      <c r="A120" s="294" t="s">
        <v>181</v>
      </c>
      <c r="B120" s="293"/>
      <c r="C120" s="295"/>
      <c r="D120" s="295"/>
      <c r="E120" s="295"/>
      <c r="F120" s="295"/>
      <c r="G120" s="295"/>
      <c r="H120" s="400"/>
      <c r="I120" s="402"/>
    </row>
    <row r="121" spans="1:9" ht="15.75">
      <c r="A121" s="296" t="s">
        <v>183</v>
      </c>
      <c r="B121" s="295">
        <f>SUM(E121:G121)</f>
        <v>0.235</v>
      </c>
      <c r="C121" s="295">
        <v>0.07</v>
      </c>
      <c r="D121" s="295">
        <v>0.07</v>
      </c>
      <c r="E121" s="295">
        <v>0.075</v>
      </c>
      <c r="F121" s="295">
        <v>0.08</v>
      </c>
      <c r="G121" s="295">
        <v>0.08</v>
      </c>
      <c r="H121" s="400"/>
      <c r="I121" s="402"/>
    </row>
    <row r="122" spans="1:9" ht="56.25" customHeight="1">
      <c r="A122" s="296" t="s">
        <v>190</v>
      </c>
      <c r="B122" s="295">
        <f>SUM(E122:G122)</f>
        <v>3.2499999999999996</v>
      </c>
      <c r="C122" s="295"/>
      <c r="D122" s="295"/>
      <c r="E122" s="295">
        <v>0.95</v>
      </c>
      <c r="F122" s="295">
        <v>1.15</v>
      </c>
      <c r="G122" s="295">
        <v>1.15</v>
      </c>
      <c r="H122" s="400"/>
      <c r="I122" s="402"/>
    </row>
    <row r="123" spans="1:9" ht="38.25" customHeight="1">
      <c r="A123" s="292" t="s">
        <v>356</v>
      </c>
      <c r="B123" s="293">
        <f aca="true" t="shared" si="17" ref="B123:G123">SUM(B125:B126)</f>
        <v>3.04</v>
      </c>
      <c r="C123" s="293">
        <f t="shared" si="17"/>
        <v>0.1</v>
      </c>
      <c r="D123" s="293">
        <f t="shared" si="17"/>
        <v>0.1</v>
      </c>
      <c r="E123" s="293">
        <f t="shared" si="17"/>
        <v>0.9</v>
      </c>
      <c r="F123" s="293">
        <f t="shared" si="17"/>
        <v>1.07</v>
      </c>
      <c r="G123" s="293">
        <f t="shared" si="17"/>
        <v>1.07</v>
      </c>
      <c r="H123" s="400"/>
      <c r="I123" s="402"/>
    </row>
    <row r="124" spans="1:9" ht="16.5" customHeight="1">
      <c r="A124" s="294" t="s">
        <v>181</v>
      </c>
      <c r="B124" s="293"/>
      <c r="C124" s="295"/>
      <c r="D124" s="295"/>
      <c r="E124" s="295"/>
      <c r="F124" s="295"/>
      <c r="G124" s="295"/>
      <c r="H124" s="400"/>
      <c r="I124" s="402"/>
    </row>
    <row r="125" spans="1:9" ht="16.5" customHeight="1">
      <c r="A125" s="296" t="s">
        <v>183</v>
      </c>
      <c r="B125" s="295">
        <f>SUM(E125:G125)</f>
        <v>0.30000000000000004</v>
      </c>
      <c r="C125" s="295">
        <v>0.1</v>
      </c>
      <c r="D125" s="295">
        <v>0.1</v>
      </c>
      <c r="E125" s="295">
        <v>0.1</v>
      </c>
      <c r="F125" s="295">
        <v>0.1</v>
      </c>
      <c r="G125" s="295">
        <v>0.1</v>
      </c>
      <c r="H125" s="400"/>
      <c r="I125" s="402"/>
    </row>
    <row r="126" spans="1:9" ht="16.5" customHeight="1">
      <c r="A126" s="296" t="s">
        <v>190</v>
      </c>
      <c r="B126" s="295">
        <f>SUM(E126:G126)</f>
        <v>2.74</v>
      </c>
      <c r="C126" s="295"/>
      <c r="D126" s="295"/>
      <c r="E126" s="295">
        <v>0.8</v>
      </c>
      <c r="F126" s="295">
        <v>0.97</v>
      </c>
      <c r="G126" s="295">
        <v>0.97</v>
      </c>
      <c r="H126" s="400"/>
      <c r="I126" s="402"/>
    </row>
    <row r="127" spans="1:9" ht="16.5" customHeight="1">
      <c r="A127" s="292" t="s">
        <v>358</v>
      </c>
      <c r="B127" s="293">
        <v>3</v>
      </c>
      <c r="C127" s="293">
        <v>0</v>
      </c>
      <c r="D127" s="293">
        <v>0</v>
      </c>
      <c r="E127" s="293">
        <v>0.9</v>
      </c>
      <c r="F127" s="293">
        <v>1.05</v>
      </c>
      <c r="G127" s="293">
        <v>1.05</v>
      </c>
      <c r="H127" s="400"/>
      <c r="I127" s="402"/>
    </row>
    <row r="128" spans="1:9" ht="16.5" customHeight="1">
      <c r="A128" s="294" t="s">
        <v>181</v>
      </c>
      <c r="B128" s="293"/>
      <c r="C128" s="295"/>
      <c r="D128" s="295"/>
      <c r="E128" s="295"/>
      <c r="F128" s="295"/>
      <c r="G128" s="295"/>
      <c r="H128" s="400"/>
      <c r="I128" s="402"/>
    </row>
    <row r="129" spans="1:9" ht="16.5" customHeight="1">
      <c r="A129" s="296" t="s">
        <v>183</v>
      </c>
      <c r="B129" s="295">
        <v>0</v>
      </c>
      <c r="C129" s="295"/>
      <c r="D129" s="295"/>
      <c r="E129" s="295"/>
      <c r="F129" s="295"/>
      <c r="G129" s="295"/>
      <c r="H129" s="400"/>
      <c r="I129" s="402"/>
    </row>
    <row r="130" spans="1:9" ht="16.5" customHeight="1">
      <c r="A130" s="296" t="s">
        <v>190</v>
      </c>
      <c r="B130" s="295">
        <v>3</v>
      </c>
      <c r="C130" s="301"/>
      <c r="D130" s="301"/>
      <c r="E130" s="301">
        <v>0.9</v>
      </c>
      <c r="F130" s="301">
        <v>1.05</v>
      </c>
      <c r="G130" s="301">
        <v>1.05</v>
      </c>
      <c r="H130" s="400"/>
      <c r="I130" s="402"/>
    </row>
    <row r="131" spans="1:9" ht="16.5" customHeight="1">
      <c r="A131" s="302" t="s">
        <v>200</v>
      </c>
      <c r="B131" s="293">
        <v>1.7</v>
      </c>
      <c r="C131" s="303">
        <v>0</v>
      </c>
      <c r="D131" s="303">
        <v>0</v>
      </c>
      <c r="E131" s="303">
        <v>0.5</v>
      </c>
      <c r="F131" s="303">
        <v>0.6</v>
      </c>
      <c r="G131" s="303">
        <v>0.6</v>
      </c>
      <c r="H131" s="400"/>
      <c r="I131" s="402"/>
    </row>
    <row r="132" spans="1:9" ht="16.5" customHeight="1">
      <c r="A132" s="294" t="s">
        <v>181</v>
      </c>
      <c r="B132" s="293"/>
      <c r="C132" s="301"/>
      <c r="D132" s="301"/>
      <c r="E132" s="301"/>
      <c r="F132" s="301"/>
      <c r="G132" s="301"/>
      <c r="H132" s="400"/>
      <c r="I132" s="402"/>
    </row>
    <row r="133" spans="1:9" ht="16.5" customHeight="1">
      <c r="A133" s="296" t="s">
        <v>183</v>
      </c>
      <c r="B133" s="295">
        <v>0</v>
      </c>
      <c r="C133" s="301"/>
      <c r="D133" s="301"/>
      <c r="E133" s="301"/>
      <c r="F133" s="301"/>
      <c r="G133" s="301"/>
      <c r="H133" s="400"/>
      <c r="I133" s="402"/>
    </row>
    <row r="134" spans="1:9" ht="16.5" customHeight="1">
      <c r="A134" s="296" t="s">
        <v>190</v>
      </c>
      <c r="B134" s="295">
        <f>SUM(E134:G134)</f>
        <v>1.7000000000000002</v>
      </c>
      <c r="C134" s="301"/>
      <c r="D134" s="301"/>
      <c r="E134" s="301">
        <v>0.5</v>
      </c>
      <c r="F134" s="301">
        <v>0.6</v>
      </c>
      <c r="G134" s="301">
        <v>0.6</v>
      </c>
      <c r="H134" s="400"/>
      <c r="I134" s="402"/>
    </row>
    <row r="135" spans="1:9" ht="33" customHeight="1">
      <c r="A135" s="302" t="s">
        <v>201</v>
      </c>
      <c r="B135" s="293">
        <f>SUM(D135:G135)</f>
        <v>0.7</v>
      </c>
      <c r="C135" s="303">
        <v>0</v>
      </c>
      <c r="D135" s="303">
        <v>0</v>
      </c>
      <c r="E135" s="303">
        <v>0.2</v>
      </c>
      <c r="F135" s="303">
        <v>0.25</v>
      </c>
      <c r="G135" s="303">
        <v>0.25</v>
      </c>
      <c r="H135" s="400"/>
      <c r="I135" s="402"/>
    </row>
    <row r="136" spans="1:9" ht="16.5" customHeight="1">
      <c r="A136" s="294" t="s">
        <v>181</v>
      </c>
      <c r="B136" s="293"/>
      <c r="C136" s="301"/>
      <c r="D136" s="301"/>
      <c r="E136" s="301"/>
      <c r="F136" s="301"/>
      <c r="G136" s="301"/>
      <c r="H136" s="400"/>
      <c r="I136" s="402"/>
    </row>
    <row r="137" spans="1:9" ht="16.5" customHeight="1">
      <c r="A137" s="296" t="s">
        <v>183</v>
      </c>
      <c r="B137" s="295">
        <v>0</v>
      </c>
      <c r="C137" s="301"/>
      <c r="D137" s="301"/>
      <c r="E137" s="301"/>
      <c r="F137" s="301"/>
      <c r="G137" s="301"/>
      <c r="H137" s="400"/>
      <c r="I137" s="402"/>
    </row>
    <row r="138" spans="1:9" ht="16.5" customHeight="1">
      <c r="A138" s="296" t="s">
        <v>190</v>
      </c>
      <c r="B138" s="295">
        <f>SUM(E138:G138)</f>
        <v>0.7</v>
      </c>
      <c r="C138" s="301"/>
      <c r="D138" s="301"/>
      <c r="E138" s="301">
        <v>0.2</v>
      </c>
      <c r="F138" s="301">
        <v>0.25</v>
      </c>
      <c r="G138" s="301">
        <v>0.25</v>
      </c>
      <c r="H138" s="400"/>
      <c r="I138" s="402"/>
    </row>
    <row r="139" spans="1:9" ht="21.75" customHeight="1">
      <c r="A139" s="263" t="s">
        <v>360</v>
      </c>
      <c r="B139" s="248">
        <f>B141</f>
        <v>26.25</v>
      </c>
      <c r="C139" s="248">
        <f>C142+C146+C149+C152+C155+C161+C164+C167+C170+C173+C176+C179+C182+C185+C188</f>
        <v>7.149999999999999</v>
      </c>
      <c r="D139" s="248">
        <f>D142+D146+D149+D152+D155+D161+D164+D167+D170+D173+D176+D179+D182+D185+D188</f>
        <v>8.15</v>
      </c>
      <c r="E139" s="248">
        <f>E142+E146+E149+E152+E155+E161+E164+E167+E170+E173+E176+E179+E182+E185+E188</f>
        <v>8.75</v>
      </c>
      <c r="F139" s="248">
        <f>F142+F146+F149+F152+F155+F161+F164+F167+F170+F173+F176+F179+F182+F185+F188</f>
        <v>8.75</v>
      </c>
      <c r="G139" s="248">
        <f>G142+G146+G149+G152+G155+G161+G164+G167+G170+G173+G176+G179+G182+G185+G188</f>
        <v>8.75</v>
      </c>
      <c r="H139" s="401"/>
      <c r="I139" s="401"/>
    </row>
    <row r="140" spans="1:9" ht="16.5" customHeight="1">
      <c r="A140" s="250" t="s">
        <v>181</v>
      </c>
      <c r="B140" s="304"/>
      <c r="C140" s="304"/>
      <c r="D140" s="304"/>
      <c r="E140" s="304"/>
      <c r="F140" s="304"/>
      <c r="G140" s="304"/>
      <c r="H140" s="401"/>
      <c r="I140" s="401"/>
    </row>
    <row r="141" spans="1:9" ht="16.5" customHeight="1">
      <c r="A141" s="254" t="s">
        <v>183</v>
      </c>
      <c r="B141" s="304">
        <f>SUM(E141:G141)</f>
        <v>26.25</v>
      </c>
      <c r="C141" s="304">
        <v>7.15</v>
      </c>
      <c r="D141" s="304">
        <v>8.15</v>
      </c>
      <c r="E141" s="304">
        <v>8.75</v>
      </c>
      <c r="F141" s="304">
        <v>8.75</v>
      </c>
      <c r="G141" s="304">
        <v>8.75</v>
      </c>
      <c r="H141" s="401"/>
      <c r="I141" s="401"/>
    </row>
    <row r="142" spans="1:9" ht="129.75" customHeight="1">
      <c r="A142" s="405" t="s">
        <v>36</v>
      </c>
      <c r="B142" s="407">
        <f>B145</f>
        <v>1.6500000000000001</v>
      </c>
      <c r="C142" s="407">
        <v>0.57</v>
      </c>
      <c r="D142" s="407">
        <v>0.57</v>
      </c>
      <c r="E142" s="407">
        <v>0.55</v>
      </c>
      <c r="F142" s="407">
        <v>0.55</v>
      </c>
      <c r="G142" s="407">
        <v>0.55</v>
      </c>
      <c r="H142" s="403" t="s">
        <v>22</v>
      </c>
      <c r="I142" s="403" t="s">
        <v>22</v>
      </c>
    </row>
    <row r="143" spans="1:9" ht="30.75" customHeight="1">
      <c r="A143" s="406"/>
      <c r="B143" s="407"/>
      <c r="C143" s="407"/>
      <c r="D143" s="407"/>
      <c r="E143" s="407"/>
      <c r="F143" s="407"/>
      <c r="G143" s="407"/>
      <c r="H143" s="403"/>
      <c r="I143" s="403"/>
    </row>
    <row r="144" spans="1:9" ht="16.5" customHeight="1">
      <c r="A144" s="261" t="s">
        <v>181</v>
      </c>
      <c r="B144" s="306"/>
      <c r="C144" s="306"/>
      <c r="D144" s="306"/>
      <c r="E144" s="306"/>
      <c r="F144" s="306"/>
      <c r="G144" s="306"/>
      <c r="H144" s="403"/>
      <c r="I144" s="403"/>
    </row>
    <row r="145" spans="1:9" ht="19.5" customHeight="1">
      <c r="A145" s="262" t="s">
        <v>183</v>
      </c>
      <c r="B145" s="259">
        <f>SUM(E145:G145)</f>
        <v>1.6500000000000001</v>
      </c>
      <c r="C145" s="259">
        <f>C142</f>
        <v>0.57</v>
      </c>
      <c r="D145" s="259">
        <f>D142</f>
        <v>0.57</v>
      </c>
      <c r="E145" s="259">
        <f>E142</f>
        <v>0.55</v>
      </c>
      <c r="F145" s="259">
        <f>F142</f>
        <v>0.55</v>
      </c>
      <c r="G145" s="259">
        <f>G142</f>
        <v>0.55</v>
      </c>
      <c r="H145" s="403"/>
      <c r="I145" s="403"/>
    </row>
    <row r="146" spans="1:9" ht="52.5" customHeight="1">
      <c r="A146" s="307" t="s">
        <v>205</v>
      </c>
      <c r="B146" s="259">
        <f>B148</f>
        <v>0.44999999999999996</v>
      </c>
      <c r="C146" s="259">
        <v>0.15</v>
      </c>
      <c r="D146" s="259">
        <v>0.15</v>
      </c>
      <c r="E146" s="259">
        <v>0.15</v>
      </c>
      <c r="F146" s="259">
        <v>0.15</v>
      </c>
      <c r="G146" s="259">
        <v>0.15</v>
      </c>
      <c r="H146" s="403" t="s">
        <v>22</v>
      </c>
      <c r="I146" s="403" t="s">
        <v>22</v>
      </c>
    </row>
    <row r="147" spans="1:9" ht="16.5" customHeight="1">
      <c r="A147" s="261" t="s">
        <v>181</v>
      </c>
      <c r="B147" s="259"/>
      <c r="C147" s="259"/>
      <c r="D147" s="259"/>
      <c r="E147" s="259"/>
      <c r="F147" s="259"/>
      <c r="G147" s="259"/>
      <c r="H147" s="403"/>
      <c r="I147" s="403"/>
    </row>
    <row r="148" spans="1:9" ht="23.25" customHeight="1">
      <c r="A148" s="262" t="s">
        <v>183</v>
      </c>
      <c r="B148" s="259">
        <f>SUM(E148:G148)</f>
        <v>0.44999999999999996</v>
      </c>
      <c r="C148" s="259">
        <f>C146</f>
        <v>0.15</v>
      </c>
      <c r="D148" s="259">
        <f>D146</f>
        <v>0.15</v>
      </c>
      <c r="E148" s="259">
        <v>0.15</v>
      </c>
      <c r="F148" s="259">
        <f>F146</f>
        <v>0.15</v>
      </c>
      <c r="G148" s="259">
        <f>G146</f>
        <v>0.15</v>
      </c>
      <c r="H148" s="403"/>
      <c r="I148" s="403"/>
    </row>
    <row r="149" spans="1:9" ht="77.25" customHeight="1">
      <c r="A149" s="308" t="s">
        <v>37</v>
      </c>
      <c r="B149" s="259">
        <f>B151</f>
        <v>4.26</v>
      </c>
      <c r="C149" s="259">
        <v>0.92</v>
      </c>
      <c r="D149" s="259">
        <v>0.98</v>
      </c>
      <c r="E149" s="259">
        <v>1.42</v>
      </c>
      <c r="F149" s="259">
        <v>1.42</v>
      </c>
      <c r="G149" s="259">
        <v>1.42</v>
      </c>
      <c r="H149" s="403" t="s">
        <v>23</v>
      </c>
      <c r="I149" s="403" t="s">
        <v>23</v>
      </c>
    </row>
    <row r="150" spans="1:9" ht="16.5" customHeight="1">
      <c r="A150" s="261" t="s">
        <v>181</v>
      </c>
      <c r="B150" s="259"/>
      <c r="C150" s="259"/>
      <c r="D150" s="259"/>
      <c r="E150" s="259"/>
      <c r="F150" s="259"/>
      <c r="G150" s="259"/>
      <c r="H150" s="403"/>
      <c r="I150" s="403"/>
    </row>
    <row r="151" spans="1:9" ht="25.5" customHeight="1">
      <c r="A151" s="262" t="s">
        <v>183</v>
      </c>
      <c r="B151" s="259">
        <f>SUM(E151:G151)</f>
        <v>4.26</v>
      </c>
      <c r="C151" s="259">
        <f>C149</f>
        <v>0.92</v>
      </c>
      <c r="D151" s="259">
        <f>D149</f>
        <v>0.98</v>
      </c>
      <c r="E151" s="259">
        <f>E149</f>
        <v>1.42</v>
      </c>
      <c r="F151" s="259">
        <f>F149</f>
        <v>1.42</v>
      </c>
      <c r="G151" s="259">
        <f>G149</f>
        <v>1.42</v>
      </c>
      <c r="H151" s="403"/>
      <c r="I151" s="403"/>
    </row>
    <row r="152" spans="1:9" ht="45.75" customHeight="1">
      <c r="A152" s="307" t="s">
        <v>208</v>
      </c>
      <c r="B152" s="259">
        <f>B154</f>
        <v>0.6000000000000001</v>
      </c>
      <c r="C152" s="259">
        <v>0.2</v>
      </c>
      <c r="D152" s="259">
        <v>0.2</v>
      </c>
      <c r="E152" s="259">
        <v>0.2</v>
      </c>
      <c r="F152" s="259">
        <v>0.2</v>
      </c>
      <c r="G152" s="259">
        <v>0.2</v>
      </c>
      <c r="H152" s="402" t="s">
        <v>24</v>
      </c>
      <c r="I152" s="402" t="s">
        <v>24</v>
      </c>
    </row>
    <row r="153" spans="1:9" ht="16.5" customHeight="1">
      <c r="A153" s="261" t="s">
        <v>181</v>
      </c>
      <c r="B153" s="259"/>
      <c r="C153" s="259"/>
      <c r="D153" s="259"/>
      <c r="E153" s="259"/>
      <c r="F153" s="259"/>
      <c r="G153" s="259"/>
      <c r="H153" s="411"/>
      <c r="I153" s="411"/>
    </row>
    <row r="154" spans="1:9" ht="19.5" customHeight="1">
      <c r="A154" s="262" t="s">
        <v>183</v>
      </c>
      <c r="B154" s="259">
        <f>SUM(E154:G154)</f>
        <v>0.6000000000000001</v>
      </c>
      <c r="C154" s="259">
        <f>C152</f>
        <v>0.2</v>
      </c>
      <c r="D154" s="259">
        <f>D152</f>
        <v>0.2</v>
      </c>
      <c r="E154" s="259">
        <f>E152</f>
        <v>0.2</v>
      </c>
      <c r="F154" s="259">
        <f>F152</f>
        <v>0.2</v>
      </c>
      <c r="G154" s="259">
        <f>G152</f>
        <v>0.2</v>
      </c>
      <c r="H154" s="411"/>
      <c r="I154" s="411"/>
    </row>
    <row r="155" spans="1:9" ht="16.5" customHeight="1">
      <c r="A155" s="408" t="s">
        <v>210</v>
      </c>
      <c r="B155" s="409">
        <f>B160</f>
        <v>0.30000000000000004</v>
      </c>
      <c r="C155" s="409">
        <v>0.1</v>
      </c>
      <c r="D155" s="409">
        <v>0.1</v>
      </c>
      <c r="E155" s="409">
        <v>0.1</v>
      </c>
      <c r="F155" s="409">
        <v>0.1</v>
      </c>
      <c r="G155" s="409">
        <v>0.1</v>
      </c>
      <c r="H155" s="403" t="s">
        <v>25</v>
      </c>
      <c r="I155" s="403" t="s">
        <v>25</v>
      </c>
    </row>
    <row r="156" spans="1:9" ht="16.5" customHeight="1">
      <c r="A156" s="408"/>
      <c r="B156" s="409"/>
      <c r="C156" s="409"/>
      <c r="D156" s="409"/>
      <c r="E156" s="409"/>
      <c r="F156" s="409"/>
      <c r="G156" s="409"/>
      <c r="H156" s="403"/>
      <c r="I156" s="403"/>
    </row>
    <row r="157" spans="1:9" ht="52.5" customHeight="1">
      <c r="A157" s="408"/>
      <c r="B157" s="409"/>
      <c r="C157" s="409"/>
      <c r="D157" s="409"/>
      <c r="E157" s="409"/>
      <c r="F157" s="409"/>
      <c r="G157" s="409"/>
      <c r="H157" s="403"/>
      <c r="I157" s="403"/>
    </row>
    <row r="158" spans="1:9" ht="16.5" customHeight="1" hidden="1">
      <c r="A158" s="408"/>
      <c r="B158" s="409"/>
      <c r="C158" s="409"/>
      <c r="D158" s="409"/>
      <c r="E158" s="409"/>
      <c r="F158" s="409"/>
      <c r="G158" s="409"/>
      <c r="H158" s="403"/>
      <c r="I158" s="403"/>
    </row>
    <row r="159" spans="1:9" ht="16.5" customHeight="1">
      <c r="A159" s="261" t="s">
        <v>181</v>
      </c>
      <c r="B159" s="259"/>
      <c r="C159" s="259"/>
      <c r="D159" s="259"/>
      <c r="E159" s="259"/>
      <c r="F159" s="259"/>
      <c r="G159" s="259"/>
      <c r="H159" s="411"/>
      <c r="I159" s="411"/>
    </row>
    <row r="160" spans="1:9" ht="24.75" customHeight="1">
      <c r="A160" s="262" t="s">
        <v>183</v>
      </c>
      <c r="B160" s="259">
        <f>SUM(E160:G160)</f>
        <v>0.30000000000000004</v>
      </c>
      <c r="C160" s="259">
        <v>0.1</v>
      </c>
      <c r="D160" s="259">
        <v>0.1</v>
      </c>
      <c r="E160" s="259">
        <v>0.1</v>
      </c>
      <c r="F160" s="259">
        <v>0.1</v>
      </c>
      <c r="G160" s="259">
        <v>0.1</v>
      </c>
      <c r="H160" s="411"/>
      <c r="I160" s="411"/>
    </row>
    <row r="161" spans="1:9" ht="95.25" customHeight="1">
      <c r="A161" s="309" t="s">
        <v>212</v>
      </c>
      <c r="B161" s="259">
        <f>B163</f>
        <v>0.75</v>
      </c>
      <c r="C161" s="259">
        <v>0.25</v>
      </c>
      <c r="D161" s="259">
        <v>0.25</v>
      </c>
      <c r="E161" s="259">
        <v>0.25</v>
      </c>
      <c r="F161" s="259">
        <v>0.25</v>
      </c>
      <c r="G161" s="259">
        <v>0.25</v>
      </c>
      <c r="H161" s="402" t="s">
        <v>26</v>
      </c>
      <c r="I161" s="402" t="s">
        <v>26</v>
      </c>
    </row>
    <row r="162" spans="1:9" ht="16.5" customHeight="1">
      <c r="A162" s="261" t="s">
        <v>181</v>
      </c>
      <c r="B162" s="259"/>
      <c r="C162" s="259"/>
      <c r="D162" s="259"/>
      <c r="E162" s="259"/>
      <c r="F162" s="259"/>
      <c r="G162" s="259"/>
      <c r="H162" s="411"/>
      <c r="I162" s="411"/>
    </row>
    <row r="163" spans="1:9" ht="20.25" customHeight="1">
      <c r="A163" s="262" t="s">
        <v>183</v>
      </c>
      <c r="B163" s="259">
        <f>SUM(E163:G163)</f>
        <v>0.75</v>
      </c>
      <c r="C163" s="259">
        <v>0.25</v>
      </c>
      <c r="D163" s="259">
        <v>0.25</v>
      </c>
      <c r="E163" s="259">
        <v>0.25</v>
      </c>
      <c r="F163" s="259">
        <v>0.25</v>
      </c>
      <c r="G163" s="259">
        <v>0.25</v>
      </c>
      <c r="H163" s="411"/>
      <c r="I163" s="411"/>
    </row>
    <row r="164" spans="1:9" ht="51" customHeight="1">
      <c r="A164" s="307" t="s">
        <v>38</v>
      </c>
      <c r="B164" s="259">
        <f>B166</f>
        <v>0.12</v>
      </c>
      <c r="C164" s="259">
        <v>0.03</v>
      </c>
      <c r="D164" s="259">
        <v>0.03</v>
      </c>
      <c r="E164" s="259">
        <v>0.04</v>
      </c>
      <c r="F164" s="259">
        <v>0.04</v>
      </c>
      <c r="G164" s="259">
        <v>0.04</v>
      </c>
      <c r="H164" s="402" t="s">
        <v>27</v>
      </c>
      <c r="I164" s="402" t="s">
        <v>27</v>
      </c>
    </row>
    <row r="165" spans="1:9" ht="16.5" customHeight="1">
      <c r="A165" s="261" t="s">
        <v>181</v>
      </c>
      <c r="B165" s="259"/>
      <c r="C165" s="259"/>
      <c r="D165" s="259"/>
      <c r="E165" s="259"/>
      <c r="F165" s="259"/>
      <c r="G165" s="259"/>
      <c r="H165" s="411"/>
      <c r="I165" s="411"/>
    </row>
    <row r="166" spans="1:9" ht="33.75" customHeight="1">
      <c r="A166" s="262" t="s">
        <v>183</v>
      </c>
      <c r="B166" s="259">
        <f>SUM(E166:G166)</f>
        <v>0.12</v>
      </c>
      <c r="C166" s="259">
        <f>C164</f>
        <v>0.03</v>
      </c>
      <c r="D166" s="259">
        <f>D164</f>
        <v>0.03</v>
      </c>
      <c r="E166" s="259">
        <f>E164</f>
        <v>0.04</v>
      </c>
      <c r="F166" s="259">
        <f>F164</f>
        <v>0.04</v>
      </c>
      <c r="G166" s="259">
        <f>G164</f>
        <v>0.04</v>
      </c>
      <c r="H166" s="411"/>
      <c r="I166" s="411"/>
    </row>
    <row r="167" spans="1:9" ht="87" customHeight="1">
      <c r="A167" s="307" t="s">
        <v>39</v>
      </c>
      <c r="B167" s="259">
        <f>B169</f>
        <v>1.08</v>
      </c>
      <c r="C167" s="259">
        <v>0.46</v>
      </c>
      <c r="D167" s="259">
        <v>0.46</v>
      </c>
      <c r="E167" s="259">
        <v>0.36</v>
      </c>
      <c r="F167" s="259">
        <v>0.36</v>
      </c>
      <c r="G167" s="259">
        <v>0.36</v>
      </c>
      <c r="H167" s="403" t="s">
        <v>28</v>
      </c>
      <c r="I167" s="403" t="s">
        <v>28</v>
      </c>
    </row>
    <row r="168" spans="1:9" ht="16.5" customHeight="1">
      <c r="A168" s="261" t="s">
        <v>181</v>
      </c>
      <c r="B168" s="259"/>
      <c r="C168" s="259"/>
      <c r="D168" s="259"/>
      <c r="E168" s="259"/>
      <c r="F168" s="259"/>
      <c r="G168" s="259"/>
      <c r="H168" s="403"/>
      <c r="I168" s="403"/>
    </row>
    <row r="169" spans="1:9" ht="16.5" customHeight="1">
      <c r="A169" s="262" t="s">
        <v>183</v>
      </c>
      <c r="B169" s="259">
        <f>SUM(E169:G169)</f>
        <v>1.08</v>
      </c>
      <c r="C169" s="306">
        <f>C167</f>
        <v>0.46</v>
      </c>
      <c r="D169" s="306">
        <f>D167</f>
        <v>0.46</v>
      </c>
      <c r="E169" s="306">
        <f>E167</f>
        <v>0.36</v>
      </c>
      <c r="F169" s="306">
        <f>F167</f>
        <v>0.36</v>
      </c>
      <c r="G169" s="306">
        <f>G167</f>
        <v>0.36</v>
      </c>
      <c r="H169" s="403"/>
      <c r="I169" s="403"/>
    </row>
    <row r="170" spans="1:9" ht="67.5" customHeight="1">
      <c r="A170" s="307" t="s">
        <v>40</v>
      </c>
      <c r="B170" s="259">
        <f>B172</f>
        <v>2.8499999999999996</v>
      </c>
      <c r="C170" s="259">
        <v>0.95</v>
      </c>
      <c r="D170" s="259">
        <v>0.95</v>
      </c>
      <c r="E170" s="259">
        <v>0.95</v>
      </c>
      <c r="F170" s="259">
        <v>0.95</v>
      </c>
      <c r="G170" s="259">
        <v>0.95</v>
      </c>
      <c r="H170" s="403" t="s">
        <v>29</v>
      </c>
      <c r="I170" s="403" t="s">
        <v>29</v>
      </c>
    </row>
    <row r="171" spans="1:9" ht="16.5" customHeight="1">
      <c r="A171" s="261" t="s">
        <v>181</v>
      </c>
      <c r="B171" s="259"/>
      <c r="C171" s="259"/>
      <c r="D171" s="259"/>
      <c r="E171" s="259"/>
      <c r="F171" s="259"/>
      <c r="G171" s="259"/>
      <c r="H171" s="403"/>
      <c r="I171" s="403"/>
    </row>
    <row r="172" spans="1:9" ht="16.5" customHeight="1">
      <c r="A172" s="262" t="s">
        <v>183</v>
      </c>
      <c r="B172" s="259">
        <f>SUM(E172:G172)</f>
        <v>2.8499999999999996</v>
      </c>
      <c r="C172" s="306">
        <f>C170</f>
        <v>0.95</v>
      </c>
      <c r="D172" s="306">
        <f>D170</f>
        <v>0.95</v>
      </c>
      <c r="E172" s="306">
        <f>E170</f>
        <v>0.95</v>
      </c>
      <c r="F172" s="306">
        <f>F170</f>
        <v>0.95</v>
      </c>
      <c r="G172" s="306">
        <f>G170</f>
        <v>0.95</v>
      </c>
      <c r="H172" s="403"/>
      <c r="I172" s="403"/>
    </row>
    <row r="173" spans="1:9" ht="116.25" customHeight="1">
      <c r="A173" s="307" t="s">
        <v>41</v>
      </c>
      <c r="B173" s="259">
        <f>B175</f>
        <v>12</v>
      </c>
      <c r="C173" s="306">
        <v>3.06</v>
      </c>
      <c r="D173" s="306">
        <v>4</v>
      </c>
      <c r="E173" s="306">
        <v>4</v>
      </c>
      <c r="F173" s="306">
        <v>4</v>
      </c>
      <c r="G173" s="306">
        <v>4</v>
      </c>
      <c r="H173" s="402" t="s">
        <v>32</v>
      </c>
      <c r="I173" s="402" t="s">
        <v>32</v>
      </c>
    </row>
    <row r="174" spans="1:9" ht="15.75">
      <c r="A174" s="261" t="s">
        <v>181</v>
      </c>
      <c r="B174" s="259"/>
      <c r="C174" s="306"/>
      <c r="D174" s="306"/>
      <c r="E174" s="306"/>
      <c r="F174" s="306"/>
      <c r="G174" s="306"/>
      <c r="H174" s="411"/>
      <c r="I174" s="411"/>
    </row>
    <row r="175" spans="1:9" ht="20.25" customHeight="1">
      <c r="A175" s="262" t="s">
        <v>183</v>
      </c>
      <c r="B175" s="259">
        <f>SUM(E175:G175)</f>
        <v>12</v>
      </c>
      <c r="C175" s="306">
        <f>C173</f>
        <v>3.06</v>
      </c>
      <c r="D175" s="306">
        <f>D173</f>
        <v>4</v>
      </c>
      <c r="E175" s="306">
        <f>E173</f>
        <v>4</v>
      </c>
      <c r="F175" s="306">
        <f>F173</f>
        <v>4</v>
      </c>
      <c r="G175" s="306">
        <f>G173</f>
        <v>4</v>
      </c>
      <c r="H175" s="411"/>
      <c r="I175" s="411"/>
    </row>
    <row r="176" spans="1:9" ht="157.5">
      <c r="A176" s="255" t="s">
        <v>42</v>
      </c>
      <c r="B176" s="259">
        <f>B178</f>
        <v>0.15000000000000002</v>
      </c>
      <c r="C176" s="306">
        <v>0</v>
      </c>
      <c r="D176" s="306">
        <v>0</v>
      </c>
      <c r="E176" s="306">
        <v>0.05</v>
      </c>
      <c r="F176" s="306">
        <v>0.05</v>
      </c>
      <c r="G176" s="306">
        <v>0.05</v>
      </c>
      <c r="H176" s="402" t="s">
        <v>30</v>
      </c>
      <c r="I176" s="402" t="s">
        <v>30</v>
      </c>
    </row>
    <row r="177" spans="1:9" ht="16.5" customHeight="1">
      <c r="A177" s="261" t="s">
        <v>181</v>
      </c>
      <c r="B177" s="259"/>
      <c r="C177" s="306"/>
      <c r="D177" s="306"/>
      <c r="E177" s="306"/>
      <c r="F177" s="306"/>
      <c r="G177" s="306"/>
      <c r="H177" s="411"/>
      <c r="I177" s="411"/>
    </row>
    <row r="178" spans="1:9" ht="16.5" customHeight="1">
      <c r="A178" s="262" t="s">
        <v>183</v>
      </c>
      <c r="B178" s="259">
        <f>SUM(E178:G178)</f>
        <v>0.15000000000000002</v>
      </c>
      <c r="C178" s="259">
        <f>C176</f>
        <v>0</v>
      </c>
      <c r="D178" s="259">
        <f>D176</f>
        <v>0</v>
      </c>
      <c r="E178" s="259">
        <f>E176</f>
        <v>0.05</v>
      </c>
      <c r="F178" s="259">
        <f>F176</f>
        <v>0.05</v>
      </c>
      <c r="G178" s="259">
        <f>G176</f>
        <v>0.05</v>
      </c>
      <c r="H178" s="411"/>
      <c r="I178" s="411"/>
    </row>
    <row r="179" spans="1:9" ht="87.75" customHeight="1">
      <c r="A179" s="307" t="s">
        <v>43</v>
      </c>
      <c r="B179" s="304">
        <f>B181</f>
        <v>0.75</v>
      </c>
      <c r="C179" s="304">
        <v>0.25</v>
      </c>
      <c r="D179" s="304">
        <v>0.25</v>
      </c>
      <c r="E179" s="304">
        <v>0.25</v>
      </c>
      <c r="F179" s="304">
        <v>0.25</v>
      </c>
      <c r="G179" s="304">
        <v>0.25</v>
      </c>
      <c r="H179" s="416" t="s">
        <v>31</v>
      </c>
      <c r="I179" s="416" t="s">
        <v>31</v>
      </c>
    </row>
    <row r="180" spans="1:9" ht="15.75">
      <c r="A180" s="261" t="s">
        <v>181</v>
      </c>
      <c r="B180" s="259"/>
      <c r="C180" s="259"/>
      <c r="D180" s="259"/>
      <c r="E180" s="259"/>
      <c r="F180" s="259"/>
      <c r="G180" s="259"/>
      <c r="H180" s="411"/>
      <c r="I180" s="411"/>
    </row>
    <row r="181" spans="1:9" ht="15.75">
      <c r="A181" s="262" t="s">
        <v>183</v>
      </c>
      <c r="B181" s="259">
        <f>SUM(E181:G181)</f>
        <v>0.75</v>
      </c>
      <c r="C181" s="259">
        <f>C179</f>
        <v>0.25</v>
      </c>
      <c r="D181" s="259">
        <f>D179</f>
        <v>0.25</v>
      </c>
      <c r="E181" s="259">
        <f>E179</f>
        <v>0.25</v>
      </c>
      <c r="F181" s="259">
        <f>F179</f>
        <v>0.25</v>
      </c>
      <c r="G181" s="259">
        <f>G179</f>
        <v>0.25</v>
      </c>
      <c r="H181" s="411"/>
      <c r="I181" s="411"/>
    </row>
    <row r="182" spans="1:9" ht="99.75" customHeight="1">
      <c r="A182" s="305" t="s">
        <v>44</v>
      </c>
      <c r="B182" s="259">
        <f>B184</f>
        <v>0.30000000000000004</v>
      </c>
      <c r="C182" s="259">
        <v>0.1</v>
      </c>
      <c r="D182" s="259">
        <v>0.1</v>
      </c>
      <c r="E182" s="259">
        <v>0.1</v>
      </c>
      <c r="F182" s="259">
        <v>0.1</v>
      </c>
      <c r="G182" s="259">
        <v>0.1</v>
      </c>
      <c r="H182" s="402" t="s">
        <v>33</v>
      </c>
      <c r="I182" s="402" t="s">
        <v>33</v>
      </c>
    </row>
    <row r="183" spans="1:9" ht="16.5" customHeight="1">
      <c r="A183" s="261" t="s">
        <v>181</v>
      </c>
      <c r="B183" s="259"/>
      <c r="C183" s="259"/>
      <c r="D183" s="259"/>
      <c r="E183" s="259"/>
      <c r="F183" s="259"/>
      <c r="G183" s="259"/>
      <c r="H183" s="411"/>
      <c r="I183" s="411"/>
    </row>
    <row r="184" spans="1:9" ht="16.5" customHeight="1">
      <c r="A184" s="262" t="s">
        <v>183</v>
      </c>
      <c r="B184" s="259">
        <f>SUM(E184:G184)</f>
        <v>0.30000000000000004</v>
      </c>
      <c r="C184" s="259">
        <f>C182</f>
        <v>0.1</v>
      </c>
      <c r="D184" s="259">
        <f>D182</f>
        <v>0.1</v>
      </c>
      <c r="E184" s="259">
        <f>E182</f>
        <v>0.1</v>
      </c>
      <c r="F184" s="259">
        <f>F182</f>
        <v>0.1</v>
      </c>
      <c r="G184" s="259">
        <f>G182</f>
        <v>0.1</v>
      </c>
      <c r="H184" s="411"/>
      <c r="I184" s="411"/>
    </row>
    <row r="185" spans="1:9" ht="66" customHeight="1">
      <c r="A185" s="305" t="s">
        <v>45</v>
      </c>
      <c r="B185" s="259">
        <f>B187</f>
        <v>0.44999999999999996</v>
      </c>
      <c r="C185" s="259">
        <v>0.05</v>
      </c>
      <c r="D185" s="259">
        <v>0.05</v>
      </c>
      <c r="E185" s="259">
        <v>0.15</v>
      </c>
      <c r="F185" s="259">
        <v>0.15</v>
      </c>
      <c r="G185" s="259">
        <v>0.15</v>
      </c>
      <c r="H185" s="403" t="s">
        <v>34</v>
      </c>
      <c r="I185" s="403" t="s">
        <v>34</v>
      </c>
    </row>
    <row r="186" spans="1:9" ht="16.5" customHeight="1">
      <c r="A186" s="261" t="s">
        <v>181</v>
      </c>
      <c r="B186" s="259"/>
      <c r="C186" s="259"/>
      <c r="D186" s="259"/>
      <c r="E186" s="259"/>
      <c r="F186" s="259"/>
      <c r="G186" s="259"/>
      <c r="H186" s="403"/>
      <c r="I186" s="403"/>
    </row>
    <row r="187" spans="1:9" ht="16.5" customHeight="1">
      <c r="A187" s="262" t="s">
        <v>183</v>
      </c>
      <c r="B187" s="259">
        <f>SUM(E187:G187)</f>
        <v>0.44999999999999996</v>
      </c>
      <c r="C187" s="259">
        <f>C185</f>
        <v>0.05</v>
      </c>
      <c r="D187" s="259">
        <f>D185</f>
        <v>0.05</v>
      </c>
      <c r="E187" s="259">
        <f>E185</f>
        <v>0.15</v>
      </c>
      <c r="F187" s="259">
        <f>F185</f>
        <v>0.15</v>
      </c>
      <c r="G187" s="259">
        <f>G185</f>
        <v>0.15</v>
      </c>
      <c r="H187" s="403"/>
      <c r="I187" s="403"/>
    </row>
    <row r="188" spans="1:9" ht="158.25" customHeight="1">
      <c r="A188" s="309" t="s">
        <v>46</v>
      </c>
      <c r="B188" s="306">
        <f>B190</f>
        <v>0.54</v>
      </c>
      <c r="C188" s="306">
        <v>0.06</v>
      </c>
      <c r="D188" s="306">
        <v>0.06</v>
      </c>
      <c r="E188" s="306">
        <v>0.18</v>
      </c>
      <c r="F188" s="306">
        <v>0.18</v>
      </c>
      <c r="G188" s="306">
        <v>0.18</v>
      </c>
      <c r="H188" s="412" t="s">
        <v>35</v>
      </c>
      <c r="I188" s="403" t="s">
        <v>35</v>
      </c>
    </row>
    <row r="189" spans="1:9" ht="16.5" customHeight="1">
      <c r="A189" s="261" t="s">
        <v>181</v>
      </c>
      <c r="B189" s="259"/>
      <c r="C189" s="259"/>
      <c r="D189" s="259"/>
      <c r="E189" s="259"/>
      <c r="F189" s="259"/>
      <c r="G189" s="259"/>
      <c r="H189" s="412"/>
      <c r="I189" s="403"/>
    </row>
    <row r="190" spans="1:9" ht="16.5" customHeight="1">
      <c r="A190" s="262" t="s">
        <v>183</v>
      </c>
      <c r="B190" s="259">
        <f>SUM(E190:G190)</f>
        <v>0.54</v>
      </c>
      <c r="C190" s="259">
        <f>C188</f>
        <v>0.06</v>
      </c>
      <c r="D190" s="259">
        <f>D188</f>
        <v>0.06</v>
      </c>
      <c r="E190" s="259">
        <f>E188</f>
        <v>0.18</v>
      </c>
      <c r="F190" s="259">
        <f>F188</f>
        <v>0.18</v>
      </c>
      <c r="G190" s="259">
        <f>G188</f>
        <v>0.18</v>
      </c>
      <c r="H190" s="412"/>
      <c r="I190" s="403"/>
    </row>
    <row r="191" spans="1:9" ht="31.5" customHeight="1">
      <c r="A191" s="299" t="s">
        <v>7</v>
      </c>
      <c r="B191" s="300">
        <f>SUM(B193:B194)</f>
        <v>90.56</v>
      </c>
      <c r="C191" s="300">
        <v>2.7</v>
      </c>
      <c r="D191" s="300">
        <v>2.7</v>
      </c>
      <c r="E191" s="300">
        <v>33.32</v>
      </c>
      <c r="F191" s="300">
        <v>28.62</v>
      </c>
      <c r="G191" s="300">
        <v>28.62</v>
      </c>
      <c r="H191" s="249"/>
      <c r="I191" s="253"/>
    </row>
    <row r="192" spans="1:9" ht="16.5" customHeight="1">
      <c r="A192" s="294" t="s">
        <v>181</v>
      </c>
      <c r="B192" s="289"/>
      <c r="C192" s="301"/>
      <c r="D192" s="301"/>
      <c r="E192" s="301"/>
      <c r="F192" s="301"/>
      <c r="G192" s="301"/>
      <c r="H192" s="402"/>
      <c r="I192" s="402"/>
    </row>
    <row r="193" spans="1:9" ht="16.5" customHeight="1">
      <c r="A193" s="296" t="s">
        <v>183</v>
      </c>
      <c r="B193" s="293">
        <f>SUM(E193:G193)</f>
        <v>9.6</v>
      </c>
      <c r="C193" s="293">
        <v>2.7</v>
      </c>
      <c r="D193" s="293">
        <v>2.7</v>
      </c>
      <c r="E193" s="293">
        <v>3</v>
      </c>
      <c r="F193" s="293">
        <v>3.3</v>
      </c>
      <c r="G193" s="293">
        <v>3.3</v>
      </c>
      <c r="H193" s="402"/>
      <c r="I193" s="402"/>
    </row>
    <row r="194" spans="1:9" ht="16.5" customHeight="1">
      <c r="A194" s="296" t="s">
        <v>190</v>
      </c>
      <c r="B194" s="293">
        <f>SUM(E194:G194)</f>
        <v>80.96000000000001</v>
      </c>
      <c r="C194" s="293">
        <v>0</v>
      </c>
      <c r="D194" s="293">
        <v>0</v>
      </c>
      <c r="E194" s="293">
        <v>30.32</v>
      </c>
      <c r="F194" s="293">
        <v>25.32</v>
      </c>
      <c r="G194" s="293">
        <v>25.32</v>
      </c>
      <c r="H194" s="402"/>
      <c r="I194" s="402"/>
    </row>
    <row r="195" spans="1:9" ht="40.5" customHeight="1">
      <c r="A195" s="297" t="s">
        <v>534</v>
      </c>
      <c r="B195" s="293">
        <v>8.551</v>
      </c>
      <c r="C195" s="295">
        <v>0.641</v>
      </c>
      <c r="D195" s="295">
        <v>0.641</v>
      </c>
      <c r="E195" s="295">
        <v>2.328</v>
      </c>
      <c r="F195" s="295">
        <v>2.478</v>
      </c>
      <c r="G195" s="295">
        <v>2.478</v>
      </c>
      <c r="H195" s="402"/>
      <c r="I195" s="402" t="s">
        <v>69</v>
      </c>
    </row>
    <row r="196" spans="1:9" ht="16.5" customHeight="1">
      <c r="A196" s="310" t="s">
        <v>181</v>
      </c>
      <c r="B196" s="289"/>
      <c r="C196" s="301"/>
      <c r="D196" s="301"/>
      <c r="E196" s="301"/>
      <c r="F196" s="301"/>
      <c r="G196" s="301"/>
      <c r="H196" s="402"/>
      <c r="I196" s="402"/>
    </row>
    <row r="197" spans="1:9" ht="16.5" customHeight="1">
      <c r="A197" s="296" t="s">
        <v>183</v>
      </c>
      <c r="B197" s="295">
        <f>SUM(E197:G197)</f>
        <v>2.784</v>
      </c>
      <c r="C197" s="295">
        <v>0.641</v>
      </c>
      <c r="D197" s="295">
        <v>0.641</v>
      </c>
      <c r="E197" s="295">
        <v>0.828</v>
      </c>
      <c r="F197" s="295">
        <v>0.978</v>
      </c>
      <c r="G197" s="295">
        <v>0.978</v>
      </c>
      <c r="H197" s="402"/>
      <c r="I197" s="402"/>
    </row>
    <row r="198" spans="1:9" ht="15.75">
      <c r="A198" s="296" t="s">
        <v>190</v>
      </c>
      <c r="B198" s="295">
        <f>SUM(E198:G198)</f>
        <v>4.5</v>
      </c>
      <c r="C198" s="295"/>
      <c r="D198" s="295"/>
      <c r="E198" s="295">
        <v>1.5</v>
      </c>
      <c r="F198" s="295">
        <v>1.5</v>
      </c>
      <c r="G198" s="295">
        <v>1.5</v>
      </c>
      <c r="H198" s="402"/>
      <c r="I198" s="402"/>
    </row>
    <row r="199" spans="1:9" ht="31.5">
      <c r="A199" s="297" t="s">
        <v>226</v>
      </c>
      <c r="B199" s="293">
        <v>22.045</v>
      </c>
      <c r="C199" s="295">
        <v>1.424</v>
      </c>
      <c r="D199" s="295">
        <v>1.424</v>
      </c>
      <c r="E199" s="295">
        <v>6.392</v>
      </c>
      <c r="F199" s="295">
        <v>6.542</v>
      </c>
      <c r="G199" s="295">
        <v>6.542</v>
      </c>
      <c r="H199" s="402"/>
      <c r="I199" s="402" t="s">
        <v>227</v>
      </c>
    </row>
    <row r="200" spans="1:9" ht="16.5" customHeight="1">
      <c r="A200" s="294" t="s">
        <v>181</v>
      </c>
      <c r="B200" s="293"/>
      <c r="C200" s="295"/>
      <c r="D200" s="295"/>
      <c r="E200" s="295"/>
      <c r="F200" s="295"/>
      <c r="G200" s="295"/>
      <c r="H200" s="402"/>
      <c r="I200" s="402"/>
    </row>
    <row r="201" spans="1:9" ht="16.5" customHeight="1">
      <c r="A201" s="296" t="s">
        <v>183</v>
      </c>
      <c r="B201" s="295">
        <f>SUM(E201:G201)</f>
        <v>4.926</v>
      </c>
      <c r="C201" s="295">
        <v>1.424</v>
      </c>
      <c r="D201" s="295">
        <v>1.424</v>
      </c>
      <c r="E201" s="295">
        <v>1.542</v>
      </c>
      <c r="F201" s="295">
        <v>1.692</v>
      </c>
      <c r="G201" s="295">
        <v>1.692</v>
      </c>
      <c r="H201" s="402"/>
      <c r="I201" s="402"/>
    </row>
    <row r="202" spans="1:9" ht="39.75" customHeight="1">
      <c r="A202" s="296" t="s">
        <v>190</v>
      </c>
      <c r="B202" s="295">
        <f>SUM(E202:G202)</f>
        <v>14.549999999999999</v>
      </c>
      <c r="C202" s="295"/>
      <c r="D202" s="295"/>
      <c r="E202" s="295">
        <v>4.85</v>
      </c>
      <c r="F202" s="295">
        <v>4.85</v>
      </c>
      <c r="G202" s="295">
        <v>4.85</v>
      </c>
      <c r="H202" s="402"/>
      <c r="I202" s="402"/>
    </row>
    <row r="203" spans="1:9" ht="31.5">
      <c r="A203" s="302" t="s">
        <v>228</v>
      </c>
      <c r="B203" s="293">
        <v>16.195</v>
      </c>
      <c r="C203" s="295">
        <v>0.42</v>
      </c>
      <c r="D203" s="295">
        <v>0.42</v>
      </c>
      <c r="E203" s="295">
        <v>5.09</v>
      </c>
      <c r="F203" s="295">
        <v>5.09</v>
      </c>
      <c r="G203" s="295">
        <v>5.09</v>
      </c>
      <c r="H203" s="402"/>
      <c r="I203" s="402" t="s">
        <v>70</v>
      </c>
    </row>
    <row r="204" spans="1:9" ht="16.5" customHeight="1">
      <c r="A204" s="294" t="s">
        <v>181</v>
      </c>
      <c r="B204" s="293"/>
      <c r="C204" s="295"/>
      <c r="D204" s="295"/>
      <c r="E204" s="295"/>
      <c r="F204" s="295"/>
      <c r="G204" s="295"/>
      <c r="H204" s="402"/>
      <c r="I204" s="402"/>
    </row>
    <row r="205" spans="1:9" ht="16.5" customHeight="1">
      <c r="A205" s="296" t="s">
        <v>183</v>
      </c>
      <c r="B205" s="295">
        <f>SUM(E205:G205)</f>
        <v>1.26</v>
      </c>
      <c r="C205" s="295">
        <v>0.415</v>
      </c>
      <c r="D205" s="295">
        <v>0.415</v>
      </c>
      <c r="E205" s="295">
        <v>0.42</v>
      </c>
      <c r="F205" s="295">
        <v>0.42</v>
      </c>
      <c r="G205" s="295">
        <v>0.42</v>
      </c>
      <c r="H205" s="402"/>
      <c r="I205" s="402"/>
    </row>
    <row r="206" spans="1:9" ht="16.5" customHeight="1">
      <c r="A206" s="296" t="s">
        <v>190</v>
      </c>
      <c r="B206" s="295">
        <f>SUM(E206:G206)</f>
        <v>14.01</v>
      </c>
      <c r="C206" s="295"/>
      <c r="D206" s="295"/>
      <c r="E206" s="295">
        <v>4.67</v>
      </c>
      <c r="F206" s="295">
        <v>4.67</v>
      </c>
      <c r="G206" s="295">
        <v>4.67</v>
      </c>
      <c r="H206" s="402"/>
      <c r="I206" s="402"/>
    </row>
    <row r="207" spans="1:9" ht="31.5">
      <c r="A207" s="302" t="s">
        <v>231</v>
      </c>
      <c r="B207" s="293">
        <v>33.164</v>
      </c>
      <c r="C207" s="295">
        <v>0.22</v>
      </c>
      <c r="D207" s="295">
        <v>0.22</v>
      </c>
      <c r="E207" s="295">
        <v>14.19</v>
      </c>
      <c r="F207" s="295">
        <v>9.19</v>
      </c>
      <c r="G207" s="295">
        <v>9.19</v>
      </c>
      <c r="H207" s="402"/>
      <c r="I207" s="402" t="s">
        <v>69</v>
      </c>
    </row>
    <row r="208" spans="1:9" ht="16.5" customHeight="1">
      <c r="A208" s="294" t="s">
        <v>181</v>
      </c>
      <c r="B208" s="293"/>
      <c r="C208" s="295"/>
      <c r="D208" s="295"/>
      <c r="E208" s="295"/>
      <c r="F208" s="295"/>
      <c r="G208" s="295"/>
      <c r="H208" s="402"/>
      <c r="I208" s="402"/>
    </row>
    <row r="209" spans="1:9" ht="16.5" customHeight="1">
      <c r="A209" s="296" t="s">
        <v>183</v>
      </c>
      <c r="B209" s="293">
        <f>SUM(E209:G209)</f>
        <v>0.63</v>
      </c>
      <c r="C209" s="295">
        <v>0.22</v>
      </c>
      <c r="D209" s="295">
        <v>0.22</v>
      </c>
      <c r="E209" s="295">
        <v>0.21</v>
      </c>
      <c r="F209" s="295">
        <v>0.21</v>
      </c>
      <c r="G209" s="295">
        <v>0.21</v>
      </c>
      <c r="H209" s="402"/>
      <c r="I209" s="402"/>
    </row>
    <row r="210" spans="1:9" ht="16.5" customHeight="1">
      <c r="A210" s="296" t="s">
        <v>190</v>
      </c>
      <c r="B210" s="293">
        <f>SUM(E210:G210)</f>
        <v>31.94</v>
      </c>
      <c r="C210" s="295"/>
      <c r="D210" s="295"/>
      <c r="E210" s="295">
        <v>13.98</v>
      </c>
      <c r="F210" s="295">
        <v>8.98</v>
      </c>
      <c r="G210" s="295">
        <v>8.98</v>
      </c>
      <c r="H210" s="402"/>
      <c r="I210" s="402"/>
    </row>
    <row r="211" spans="1:9" ht="47.25">
      <c r="A211" s="302" t="s">
        <v>232</v>
      </c>
      <c r="B211" s="293">
        <v>1.05</v>
      </c>
      <c r="C211" s="295">
        <v>0</v>
      </c>
      <c r="D211" s="295">
        <v>0</v>
      </c>
      <c r="E211" s="295">
        <v>0.35</v>
      </c>
      <c r="F211" s="295">
        <v>0.35</v>
      </c>
      <c r="G211" s="295">
        <v>0.35</v>
      </c>
      <c r="H211" s="404"/>
      <c r="I211" s="402" t="s">
        <v>71</v>
      </c>
    </row>
    <row r="212" spans="1:9" ht="16.5" customHeight="1">
      <c r="A212" s="294" t="s">
        <v>181</v>
      </c>
      <c r="B212" s="293"/>
      <c r="C212" s="295"/>
      <c r="D212" s="295"/>
      <c r="E212" s="295"/>
      <c r="F212" s="295"/>
      <c r="G212" s="295"/>
      <c r="H212" s="404"/>
      <c r="I212" s="402"/>
    </row>
    <row r="213" spans="1:9" ht="16.5" customHeight="1">
      <c r="A213" s="296" t="s">
        <v>183</v>
      </c>
      <c r="B213" s="295">
        <v>0</v>
      </c>
      <c r="C213" s="295"/>
      <c r="D213" s="295"/>
      <c r="E213" s="295"/>
      <c r="F213" s="295"/>
      <c r="G213" s="295"/>
      <c r="H213" s="404"/>
      <c r="I213" s="402"/>
    </row>
    <row r="214" spans="1:9" ht="16.5" customHeight="1">
      <c r="A214" s="296" t="s">
        <v>190</v>
      </c>
      <c r="B214" s="295">
        <f>SUM(E214:G214)</f>
        <v>1.0499999999999998</v>
      </c>
      <c r="C214" s="295"/>
      <c r="D214" s="295"/>
      <c r="E214" s="295">
        <v>0.35</v>
      </c>
      <c r="F214" s="295">
        <v>0.35</v>
      </c>
      <c r="G214" s="295">
        <v>0.35</v>
      </c>
      <c r="H214" s="404"/>
      <c r="I214" s="402"/>
    </row>
    <row r="215" spans="1:9" ht="63" customHeight="1">
      <c r="A215" s="302" t="s">
        <v>233</v>
      </c>
      <c r="B215" s="293">
        <v>14.91</v>
      </c>
      <c r="C215" s="295">
        <v>0</v>
      </c>
      <c r="D215" s="295">
        <v>0</v>
      </c>
      <c r="E215" s="295">
        <v>4.97</v>
      </c>
      <c r="F215" s="295">
        <v>4.97</v>
      </c>
      <c r="G215" s="295">
        <v>4.97</v>
      </c>
      <c r="H215" s="402"/>
      <c r="I215" s="402" t="s">
        <v>234</v>
      </c>
    </row>
    <row r="216" spans="1:9" ht="16.5" customHeight="1">
      <c r="A216" s="294" t="s">
        <v>181</v>
      </c>
      <c r="B216" s="293"/>
      <c r="C216" s="295"/>
      <c r="D216" s="295"/>
      <c r="E216" s="295"/>
      <c r="F216" s="295"/>
      <c r="G216" s="295"/>
      <c r="H216" s="402"/>
      <c r="I216" s="402"/>
    </row>
    <row r="217" spans="1:9" ht="16.5" customHeight="1">
      <c r="A217" s="296" t="s">
        <v>183</v>
      </c>
      <c r="B217" s="295">
        <v>0</v>
      </c>
      <c r="C217" s="295"/>
      <c r="D217" s="295"/>
      <c r="E217" s="295"/>
      <c r="F217" s="295"/>
      <c r="G217" s="295"/>
      <c r="H217" s="402"/>
      <c r="I217" s="402"/>
    </row>
    <row r="218" spans="1:9" ht="39.75" customHeight="1">
      <c r="A218" s="296" t="s">
        <v>190</v>
      </c>
      <c r="B218" s="295">
        <f>SUM(E218:G218)</f>
        <v>14.91</v>
      </c>
      <c r="C218" s="295"/>
      <c r="D218" s="295"/>
      <c r="E218" s="295">
        <v>4.97</v>
      </c>
      <c r="F218" s="295">
        <v>4.97</v>
      </c>
      <c r="G218" s="295">
        <v>4.97</v>
      </c>
      <c r="H218" s="402"/>
      <c r="I218" s="402"/>
    </row>
    <row r="219" spans="1:9" ht="36" customHeight="1">
      <c r="A219" s="263" t="s">
        <v>16</v>
      </c>
      <c r="B219" s="285">
        <f>SUM(B221:B225)</f>
        <v>935.675</v>
      </c>
      <c r="C219" s="285">
        <f>SUM(C221:C224)</f>
        <v>273.35699999999997</v>
      </c>
      <c r="D219" s="285">
        <f>SUM(D221:D224)</f>
        <v>303.737</v>
      </c>
      <c r="E219" s="285">
        <f>SUM(E221:E224)</f>
        <v>311.825</v>
      </c>
      <c r="F219" s="285">
        <f>SUM(F221:F224)</f>
        <v>311.92499999999995</v>
      </c>
      <c r="G219" s="285">
        <f>SUM(G221:G224)</f>
        <v>311.92499999999995</v>
      </c>
      <c r="H219" s="249"/>
      <c r="I219" s="249"/>
    </row>
    <row r="220" spans="1:9" ht="16.5" customHeight="1">
      <c r="A220" s="250" t="s">
        <v>181</v>
      </c>
      <c r="B220" s="265"/>
      <c r="C220" s="266"/>
      <c r="D220" s="266"/>
      <c r="E220" s="266"/>
      <c r="F220" s="266"/>
      <c r="G220" s="266"/>
      <c r="H220" s="403"/>
      <c r="I220" s="403"/>
    </row>
    <row r="221" spans="1:9" ht="16.5" customHeight="1">
      <c r="A221" s="254" t="s">
        <v>400</v>
      </c>
      <c r="B221" s="284">
        <f>SUM(E221:G221)</f>
        <v>95.99700000000001</v>
      </c>
      <c r="C221" s="267">
        <f aca="true" t="shared" si="18" ref="C221:G222">C228</f>
        <v>25.895999999999997</v>
      </c>
      <c r="D221" s="267">
        <f t="shared" si="18"/>
        <v>30.739</v>
      </c>
      <c r="E221" s="267">
        <f t="shared" si="18"/>
        <v>31.999000000000002</v>
      </c>
      <c r="F221" s="267">
        <f t="shared" si="18"/>
        <v>31.999000000000002</v>
      </c>
      <c r="G221" s="267">
        <f t="shared" si="18"/>
        <v>31.999000000000002</v>
      </c>
      <c r="H221" s="403"/>
      <c r="I221" s="403"/>
    </row>
    <row r="222" spans="1:9" ht="16.5" customHeight="1">
      <c r="A222" s="254" t="s">
        <v>182</v>
      </c>
      <c r="B222" s="284">
        <f>SUM(E222:G222)</f>
        <v>129.79399999999998</v>
      </c>
      <c r="C222" s="267">
        <f t="shared" si="18"/>
        <v>16.249</v>
      </c>
      <c r="D222" s="267">
        <f t="shared" si="18"/>
        <v>41.786</v>
      </c>
      <c r="E222" s="267">
        <f t="shared" si="18"/>
        <v>43.198</v>
      </c>
      <c r="F222" s="267">
        <f t="shared" si="18"/>
        <v>43.297999999999995</v>
      </c>
      <c r="G222" s="267">
        <f t="shared" si="18"/>
        <v>43.297999999999995</v>
      </c>
      <c r="H222" s="403"/>
      <c r="I222" s="403"/>
    </row>
    <row r="223" spans="1:9" ht="16.5" customHeight="1">
      <c r="A223" s="254" t="s">
        <v>183</v>
      </c>
      <c r="B223" s="284">
        <f>SUM(E223:G223)</f>
        <v>17.784</v>
      </c>
      <c r="C223" s="268">
        <f>C230+C304+C307</f>
        <v>6.212000000000001</v>
      </c>
      <c r="D223" s="268">
        <f>D230+D304+D307</f>
        <v>6.212000000000001</v>
      </c>
      <c r="E223" s="268">
        <f>E230+E304+E307</f>
        <v>5.928</v>
      </c>
      <c r="F223" s="268">
        <f>F230+F304+F307</f>
        <v>5.928</v>
      </c>
      <c r="G223" s="268">
        <f>G230+G304+G307</f>
        <v>5.928</v>
      </c>
      <c r="H223" s="403"/>
      <c r="I223" s="403"/>
    </row>
    <row r="224" spans="1:9" ht="21" customHeight="1">
      <c r="A224" s="254" t="s">
        <v>184</v>
      </c>
      <c r="B224" s="284">
        <f>SUM(E224:G224)</f>
        <v>692.0999999999999</v>
      </c>
      <c r="C224" s="267">
        <f aca="true" t="shared" si="19" ref="C224:G225">C231</f>
        <v>225</v>
      </c>
      <c r="D224" s="267">
        <f t="shared" si="19"/>
        <v>225</v>
      </c>
      <c r="E224" s="267">
        <f t="shared" si="19"/>
        <v>230.7</v>
      </c>
      <c r="F224" s="267">
        <f t="shared" si="19"/>
        <v>230.7</v>
      </c>
      <c r="G224" s="267">
        <f t="shared" si="19"/>
        <v>230.7</v>
      </c>
      <c r="H224" s="403"/>
      <c r="I224" s="403"/>
    </row>
    <row r="225" spans="1:9" ht="21" customHeight="1">
      <c r="A225" s="254" t="s">
        <v>330</v>
      </c>
      <c r="B225" s="284">
        <f>SUM(E225:G225)</f>
        <v>0</v>
      </c>
      <c r="C225" s="267">
        <f t="shared" si="19"/>
        <v>2</v>
      </c>
      <c r="D225" s="267">
        <f t="shared" si="19"/>
        <v>3</v>
      </c>
      <c r="E225" s="267">
        <f t="shared" si="19"/>
        <v>0</v>
      </c>
      <c r="F225" s="267">
        <f t="shared" si="19"/>
        <v>0</v>
      </c>
      <c r="G225" s="267">
        <f t="shared" si="19"/>
        <v>0</v>
      </c>
      <c r="H225" s="249"/>
      <c r="I225" s="249"/>
    </row>
    <row r="226" spans="1:9" ht="47.25">
      <c r="A226" s="255" t="s">
        <v>18</v>
      </c>
      <c r="B226" s="269">
        <f aca="true" t="shared" si="20" ref="B226:G226">SUM(B228:B232)</f>
        <v>927.1249999999999</v>
      </c>
      <c r="C226" s="269">
        <f t="shared" si="20"/>
        <v>272.551</v>
      </c>
      <c r="D226" s="269">
        <f t="shared" si="20"/>
        <v>303.93100000000004</v>
      </c>
      <c r="E226" s="269">
        <f t="shared" si="20"/>
        <v>308.975</v>
      </c>
      <c r="F226" s="269">
        <f t="shared" si="20"/>
        <v>309.075</v>
      </c>
      <c r="G226" s="269">
        <f t="shared" si="20"/>
        <v>309.075</v>
      </c>
      <c r="H226" s="402"/>
      <c r="I226" s="402"/>
    </row>
    <row r="227" spans="1:9" ht="16.5" customHeight="1">
      <c r="A227" s="250" t="s">
        <v>181</v>
      </c>
      <c r="B227" s="269"/>
      <c r="C227" s="252"/>
      <c r="D227" s="252"/>
      <c r="E227" s="252"/>
      <c r="F227" s="252"/>
      <c r="G227" s="252"/>
      <c r="H227" s="402"/>
      <c r="I227" s="402"/>
    </row>
    <row r="228" spans="1:9" ht="16.5" customHeight="1">
      <c r="A228" s="254" t="s">
        <v>400</v>
      </c>
      <c r="B228" s="269">
        <f>SUM(E228:G228)</f>
        <v>95.99700000000001</v>
      </c>
      <c r="C228" s="252">
        <f>C238+C243+C248+C252+C261+C268+C272+C277+C281</f>
        <v>25.895999999999997</v>
      </c>
      <c r="D228" s="252">
        <f>D238+D243+D248+D252+D261+D268+D272+D277+D281</f>
        <v>30.739</v>
      </c>
      <c r="E228" s="252">
        <f>E238+E243+E248+E252+E261+E268+E272+E277+E281</f>
        <v>31.999000000000002</v>
      </c>
      <c r="F228" s="252">
        <f>F238+F243+F248+F252+F261+F268+F272+F277+F281</f>
        <v>31.999000000000002</v>
      </c>
      <c r="G228" s="252">
        <f>G238+G243+G248+G252+G261+G268+G272+G277+G281</f>
        <v>31.999000000000002</v>
      </c>
      <c r="H228" s="402"/>
      <c r="I228" s="402"/>
    </row>
    <row r="229" spans="1:9" ht="16.5" customHeight="1">
      <c r="A229" s="254" t="s">
        <v>182</v>
      </c>
      <c r="B229" s="269">
        <f>SUM(E229:G229)</f>
        <v>129.79399999999998</v>
      </c>
      <c r="C229" s="252">
        <f>C235+C239+C244+C249+C253+C256+C260+C264+C269+C273+C278+C284+C287+C301</f>
        <v>16.249</v>
      </c>
      <c r="D229" s="252">
        <f>D235+D239+D244+D249+D253+D256+D260+D264+D269+D273+D278+D284+D287+D301</f>
        <v>41.786</v>
      </c>
      <c r="E229" s="252">
        <f>E235+E239+E244+E249+E253+E256+E260+E264+E269+E273+E278+E284+E287+E301</f>
        <v>43.198</v>
      </c>
      <c r="F229" s="252">
        <f>F235+F239+F244+F249+F253+F256+F260+F264+F269+F273+F278+F284+F287+F301</f>
        <v>43.297999999999995</v>
      </c>
      <c r="G229" s="252">
        <f>G235+G239+G244+G249+G253+G256+G260+G264+G269+G273+G278+G284+G287+G301</f>
        <v>43.297999999999995</v>
      </c>
      <c r="H229" s="402"/>
      <c r="I229" s="402"/>
    </row>
    <row r="230" spans="1:9" ht="16.5" customHeight="1">
      <c r="A230" s="254" t="s">
        <v>183</v>
      </c>
      <c r="B230" s="269">
        <f>SUM(E230:G230)</f>
        <v>9.233999999999998</v>
      </c>
      <c r="C230" s="252">
        <f>C245+C257+C265+C274+C288+C295+C298</f>
        <v>3.406</v>
      </c>
      <c r="D230" s="252">
        <f>D245+D257+D265+D274+D288+D295+D298</f>
        <v>3.406</v>
      </c>
      <c r="E230" s="252">
        <f>E245+E257+E265+E274+E288+E295+E298</f>
        <v>3.0779999999999994</v>
      </c>
      <c r="F230" s="252">
        <f>F245+F257+F265+F274+F288+F295+F298</f>
        <v>3.0779999999999994</v>
      </c>
      <c r="G230" s="252">
        <f>G245+G257+G265+G274+G288+G295+G298</f>
        <v>3.0779999999999994</v>
      </c>
      <c r="H230" s="402"/>
      <c r="I230" s="402"/>
    </row>
    <row r="231" spans="1:9" ht="16.5" customHeight="1">
      <c r="A231" s="254" t="s">
        <v>184</v>
      </c>
      <c r="B231" s="269">
        <f>SUM(E231:G231)</f>
        <v>692.0999999999999</v>
      </c>
      <c r="C231" s="252">
        <f>C289</f>
        <v>225</v>
      </c>
      <c r="D231" s="252">
        <f>D289</f>
        <v>225</v>
      </c>
      <c r="E231" s="252">
        <f>E289</f>
        <v>230.7</v>
      </c>
      <c r="F231" s="252">
        <f>F289</f>
        <v>230.7</v>
      </c>
      <c r="G231" s="252">
        <f>G289</f>
        <v>230.7</v>
      </c>
      <c r="H231" s="402"/>
      <c r="I231" s="402"/>
    </row>
    <row r="232" spans="1:9" ht="16.5" customHeight="1">
      <c r="A232" s="254" t="s">
        <v>330</v>
      </c>
      <c r="B232" s="269">
        <v>0</v>
      </c>
      <c r="C232" s="252">
        <f>C292</f>
        <v>2</v>
      </c>
      <c r="D232" s="252">
        <f>D292</f>
        <v>3</v>
      </c>
      <c r="E232" s="252">
        <f>E292</f>
        <v>0</v>
      </c>
      <c r="F232" s="252">
        <f>F292</f>
        <v>0</v>
      </c>
      <c r="G232" s="252">
        <f>G292</f>
        <v>0</v>
      </c>
      <c r="H232" s="253"/>
      <c r="I232" s="253"/>
    </row>
    <row r="233" spans="1:9" ht="39.75" customHeight="1">
      <c r="A233" s="264" t="s">
        <v>20</v>
      </c>
      <c r="B233" s="269">
        <f>B235</f>
        <v>51</v>
      </c>
      <c r="C233" s="252"/>
      <c r="D233" s="252">
        <v>17</v>
      </c>
      <c r="E233" s="252">
        <v>17</v>
      </c>
      <c r="F233" s="252">
        <v>17</v>
      </c>
      <c r="G233" s="252">
        <v>17</v>
      </c>
      <c r="H233" s="402"/>
      <c r="I233" s="402"/>
    </row>
    <row r="234" spans="1:9" ht="15" customHeight="1">
      <c r="A234" s="250" t="s">
        <v>181</v>
      </c>
      <c r="B234" s="269">
        <v>0</v>
      </c>
      <c r="C234" s="252"/>
      <c r="D234" s="252"/>
      <c r="E234" s="252"/>
      <c r="F234" s="252"/>
      <c r="G234" s="252"/>
      <c r="H234" s="402"/>
      <c r="I234" s="402"/>
    </row>
    <row r="235" spans="1:9" ht="16.5" customHeight="1">
      <c r="A235" s="254" t="s">
        <v>182</v>
      </c>
      <c r="B235" s="269">
        <f>SUM(E235:G235)</f>
        <v>51</v>
      </c>
      <c r="C235" s="252"/>
      <c r="D235" s="252">
        <v>17</v>
      </c>
      <c r="E235" s="252">
        <v>17</v>
      </c>
      <c r="F235" s="252">
        <v>17</v>
      </c>
      <c r="G235" s="252">
        <v>17</v>
      </c>
      <c r="H235" s="402"/>
      <c r="I235" s="402"/>
    </row>
    <row r="236" spans="1:9" ht="31.5">
      <c r="A236" s="264" t="s">
        <v>560</v>
      </c>
      <c r="B236" s="269">
        <f>B238+B239+B240</f>
        <v>60.918</v>
      </c>
      <c r="C236" s="252">
        <v>13.217</v>
      </c>
      <c r="D236" s="252">
        <v>20.1</v>
      </c>
      <c r="E236" s="252">
        <v>20.1</v>
      </c>
      <c r="F236" s="252">
        <v>20.1</v>
      </c>
      <c r="G236" s="252">
        <v>20.1</v>
      </c>
      <c r="H236" s="402"/>
      <c r="I236" s="402" t="s">
        <v>75</v>
      </c>
    </row>
    <row r="237" spans="1:9" ht="15" customHeight="1">
      <c r="A237" s="250" t="s">
        <v>181</v>
      </c>
      <c r="B237" s="269">
        <v>0</v>
      </c>
      <c r="C237" s="252"/>
      <c r="D237" s="252"/>
      <c r="E237" s="252"/>
      <c r="F237" s="252"/>
      <c r="G237" s="252"/>
      <c r="H237" s="402"/>
      <c r="I237" s="402"/>
    </row>
    <row r="238" spans="1:9" ht="16.5" customHeight="1">
      <c r="A238" s="254" t="s">
        <v>400</v>
      </c>
      <c r="B238" s="269">
        <f>SUM(E238:G238)</f>
        <v>48</v>
      </c>
      <c r="C238" s="252">
        <v>11.058</v>
      </c>
      <c r="D238" s="252">
        <v>16</v>
      </c>
      <c r="E238" s="252">
        <v>16</v>
      </c>
      <c r="F238" s="252">
        <v>16</v>
      </c>
      <c r="G238" s="252">
        <v>16</v>
      </c>
      <c r="H238" s="402"/>
      <c r="I238" s="402"/>
    </row>
    <row r="239" spans="1:9" ht="16.5" customHeight="1">
      <c r="A239" s="254" t="s">
        <v>182</v>
      </c>
      <c r="B239" s="269">
        <f>SUM(E239:G239)</f>
        <v>12</v>
      </c>
      <c r="C239" s="252">
        <v>1.766</v>
      </c>
      <c r="D239" s="252">
        <v>4</v>
      </c>
      <c r="E239" s="252">
        <v>4</v>
      </c>
      <c r="F239" s="252">
        <v>4</v>
      </c>
      <c r="G239" s="252">
        <v>4</v>
      </c>
      <c r="H239" s="402"/>
      <c r="I239" s="402"/>
    </row>
    <row r="240" spans="1:9" ht="16.5" customHeight="1">
      <c r="A240" s="296" t="s">
        <v>183</v>
      </c>
      <c r="B240" s="311">
        <f>D240+E240+F240+G240</f>
        <v>0.9179999999999999</v>
      </c>
      <c r="C240" s="312">
        <v>0.216</v>
      </c>
      <c r="D240" s="312">
        <v>0.216</v>
      </c>
      <c r="E240" s="312">
        <v>0.1</v>
      </c>
      <c r="F240" s="312">
        <v>0.368</v>
      </c>
      <c r="G240" s="312">
        <v>0.234</v>
      </c>
      <c r="H240" s="402"/>
      <c r="I240" s="402"/>
    </row>
    <row r="241" spans="1:9" ht="31.5">
      <c r="A241" s="264" t="s">
        <v>562</v>
      </c>
      <c r="B241" s="269">
        <f>B243+B244+B245</f>
        <v>27.900000000000002</v>
      </c>
      <c r="C241" s="252">
        <v>10.62</v>
      </c>
      <c r="D241" s="252">
        <v>9.2</v>
      </c>
      <c r="E241" s="252">
        <v>9.3</v>
      </c>
      <c r="F241" s="252">
        <v>9.3</v>
      </c>
      <c r="G241" s="252">
        <v>9.3</v>
      </c>
      <c r="H241" s="402"/>
      <c r="I241" s="402" t="s">
        <v>76</v>
      </c>
    </row>
    <row r="242" spans="1:9" ht="16.5" customHeight="1">
      <c r="A242" s="250" t="s">
        <v>181</v>
      </c>
      <c r="B242" s="269">
        <v>0</v>
      </c>
      <c r="C242" s="252"/>
      <c r="D242" s="252"/>
      <c r="E242" s="252"/>
      <c r="F242" s="252"/>
      <c r="G242" s="252"/>
      <c r="H242" s="402"/>
      <c r="I242" s="402"/>
    </row>
    <row r="243" spans="1:9" ht="16.5" customHeight="1">
      <c r="A243" s="254" t="s">
        <v>400</v>
      </c>
      <c r="B243" s="269">
        <f>SUM(E243:G243)</f>
        <v>14.700000000000001</v>
      </c>
      <c r="C243" s="252">
        <v>5.775</v>
      </c>
      <c r="D243" s="252">
        <v>4.9</v>
      </c>
      <c r="E243" s="252">
        <v>4.9</v>
      </c>
      <c r="F243" s="252">
        <v>4.9</v>
      </c>
      <c r="G243" s="252">
        <v>4.9</v>
      </c>
      <c r="H243" s="402"/>
      <c r="I243" s="402"/>
    </row>
    <row r="244" spans="1:9" ht="16.5" customHeight="1">
      <c r="A244" s="254" t="s">
        <v>182</v>
      </c>
      <c r="B244" s="269">
        <f>SUM(E244:G244)</f>
        <v>9</v>
      </c>
      <c r="C244" s="252">
        <v>3.763</v>
      </c>
      <c r="D244" s="252">
        <v>2.9</v>
      </c>
      <c r="E244" s="252">
        <v>3</v>
      </c>
      <c r="F244" s="252">
        <v>3</v>
      </c>
      <c r="G244" s="252">
        <v>3</v>
      </c>
      <c r="H244" s="402"/>
      <c r="I244" s="402"/>
    </row>
    <row r="245" spans="1:9" ht="15.75">
      <c r="A245" s="254" t="s">
        <v>183</v>
      </c>
      <c r="B245" s="269">
        <f>SUM(E245:G245)</f>
        <v>4.199999999999999</v>
      </c>
      <c r="C245" s="252">
        <v>1.09</v>
      </c>
      <c r="D245" s="252">
        <v>1.09</v>
      </c>
      <c r="E245" s="252">
        <v>1.4</v>
      </c>
      <c r="F245" s="252">
        <v>1.4</v>
      </c>
      <c r="G245" s="252">
        <v>1.4</v>
      </c>
      <c r="H245" s="402"/>
      <c r="I245" s="402"/>
    </row>
    <row r="246" spans="1:9" ht="47.25">
      <c r="A246" s="264" t="s">
        <v>73</v>
      </c>
      <c r="B246" s="269">
        <f>B248+B249</f>
        <v>3</v>
      </c>
      <c r="C246" s="252">
        <v>0.03</v>
      </c>
      <c r="D246" s="252">
        <v>0.63</v>
      </c>
      <c r="E246" s="252">
        <v>0.64</v>
      </c>
      <c r="F246" s="252">
        <v>0.64</v>
      </c>
      <c r="G246" s="252">
        <v>0.64</v>
      </c>
      <c r="H246" s="402"/>
      <c r="I246" s="402" t="s">
        <v>246</v>
      </c>
    </row>
    <row r="247" spans="1:9" ht="15" customHeight="1">
      <c r="A247" s="250" t="s">
        <v>181</v>
      </c>
      <c r="B247" s="269">
        <v>0</v>
      </c>
      <c r="C247" s="252"/>
      <c r="D247" s="252"/>
      <c r="E247" s="252"/>
      <c r="F247" s="252"/>
      <c r="G247" s="252"/>
      <c r="H247" s="402"/>
      <c r="I247" s="402"/>
    </row>
    <row r="248" spans="1:9" ht="16.5" customHeight="1">
      <c r="A248" s="254" t="s">
        <v>400</v>
      </c>
      <c r="B248" s="269">
        <f>SUM(E248:G248)</f>
        <v>1.7999999999999998</v>
      </c>
      <c r="C248" s="252">
        <v>0.627</v>
      </c>
      <c r="D248" s="252">
        <v>0.6</v>
      </c>
      <c r="E248" s="252">
        <v>0.6</v>
      </c>
      <c r="F248" s="252">
        <v>0.6</v>
      </c>
      <c r="G248" s="252">
        <v>0.6</v>
      </c>
      <c r="H248" s="402"/>
      <c r="I248" s="402"/>
    </row>
    <row r="249" spans="1:9" ht="16.5" customHeight="1">
      <c r="A249" s="254" t="s">
        <v>182</v>
      </c>
      <c r="B249" s="269">
        <f>SUM(E249:G249)</f>
        <v>1.2000000000000002</v>
      </c>
      <c r="C249" s="252">
        <v>0.03</v>
      </c>
      <c r="D249" s="252">
        <v>0.03</v>
      </c>
      <c r="E249" s="252">
        <v>0.4</v>
      </c>
      <c r="F249" s="252">
        <v>0.4</v>
      </c>
      <c r="G249" s="252">
        <v>0.4</v>
      </c>
      <c r="H249" s="402"/>
      <c r="I249" s="402"/>
    </row>
    <row r="250" spans="1:9" ht="31.5">
      <c r="A250" s="264" t="s">
        <v>74</v>
      </c>
      <c r="B250" s="269">
        <f>B252+B253</f>
        <v>0.5700000000000001</v>
      </c>
      <c r="C250" s="252">
        <v>0.538</v>
      </c>
      <c r="D250" s="252">
        <v>0.19</v>
      </c>
      <c r="E250" s="252">
        <v>0.19</v>
      </c>
      <c r="F250" s="252">
        <v>0.19</v>
      </c>
      <c r="G250" s="252">
        <v>0.19</v>
      </c>
      <c r="H250" s="402"/>
      <c r="I250" s="402" t="s">
        <v>244</v>
      </c>
    </row>
    <row r="251" spans="1:9" ht="16.5" customHeight="1">
      <c r="A251" s="250" t="s">
        <v>181</v>
      </c>
      <c r="B251" s="269">
        <v>0</v>
      </c>
      <c r="C251" s="252"/>
      <c r="D251" s="252"/>
      <c r="E251" s="252"/>
      <c r="F251" s="252"/>
      <c r="G251" s="252"/>
      <c r="H251" s="402"/>
      <c r="I251" s="402"/>
    </row>
    <row r="252" spans="1:9" ht="16.5" customHeight="1">
      <c r="A252" s="254" t="s">
        <v>400</v>
      </c>
      <c r="B252" s="269">
        <f>SUM(E252:G252)</f>
        <v>0.54</v>
      </c>
      <c r="C252" s="252">
        <v>0.837</v>
      </c>
      <c r="D252" s="252">
        <v>0.18</v>
      </c>
      <c r="E252" s="252">
        <v>0.18</v>
      </c>
      <c r="F252" s="252">
        <v>0.18</v>
      </c>
      <c r="G252" s="252">
        <v>0.18</v>
      </c>
      <c r="H252" s="402"/>
      <c r="I252" s="402"/>
    </row>
    <row r="253" spans="1:9" ht="16.5" customHeight="1">
      <c r="A253" s="254" t="s">
        <v>182</v>
      </c>
      <c r="B253" s="269">
        <f>SUM(E253:G253)</f>
        <v>0.03</v>
      </c>
      <c r="C253" s="252">
        <v>0.004</v>
      </c>
      <c r="D253" s="252">
        <v>0.01</v>
      </c>
      <c r="E253" s="252">
        <v>0.01</v>
      </c>
      <c r="F253" s="252">
        <v>0.01</v>
      </c>
      <c r="G253" s="252">
        <v>0.01</v>
      </c>
      <c r="H253" s="402"/>
      <c r="I253" s="402"/>
    </row>
    <row r="254" spans="1:9" ht="15" customHeight="1">
      <c r="A254" s="270" t="s">
        <v>568</v>
      </c>
      <c r="B254" s="269">
        <f>B257</f>
        <v>4.128</v>
      </c>
      <c r="C254" s="252">
        <v>1.416</v>
      </c>
      <c r="D254" s="252">
        <v>1.42</v>
      </c>
      <c r="E254" s="252">
        <v>1.376</v>
      </c>
      <c r="F254" s="252">
        <v>1.376</v>
      </c>
      <c r="G254" s="252">
        <v>1.376</v>
      </c>
      <c r="H254" s="402"/>
      <c r="I254" s="402"/>
    </row>
    <row r="255" spans="1:9" ht="16.5" customHeight="1">
      <c r="A255" s="250" t="s">
        <v>181</v>
      </c>
      <c r="B255" s="269"/>
      <c r="C255" s="252"/>
      <c r="D255" s="252"/>
      <c r="E255" s="252"/>
      <c r="F255" s="252"/>
      <c r="G255" s="252"/>
      <c r="H255" s="402"/>
      <c r="I255" s="402"/>
    </row>
    <row r="256" spans="1:9" ht="16.5" customHeight="1">
      <c r="A256" s="254" t="s">
        <v>182</v>
      </c>
      <c r="B256" s="269">
        <f>SUM(E256:G256)</f>
        <v>0</v>
      </c>
      <c r="C256" s="252"/>
      <c r="D256" s="252"/>
      <c r="E256" s="252"/>
      <c r="F256" s="252"/>
      <c r="G256" s="252"/>
      <c r="H256" s="402"/>
      <c r="I256" s="402"/>
    </row>
    <row r="257" spans="1:9" ht="16.5" customHeight="1">
      <c r="A257" s="254" t="s">
        <v>183</v>
      </c>
      <c r="B257" s="269">
        <f>SUM(E257:G257)</f>
        <v>4.128</v>
      </c>
      <c r="C257" s="252">
        <v>1.416</v>
      </c>
      <c r="D257" s="252">
        <v>1.416</v>
      </c>
      <c r="E257" s="252">
        <v>1.376</v>
      </c>
      <c r="F257" s="252">
        <v>1.376</v>
      </c>
      <c r="G257" s="252">
        <v>1.376</v>
      </c>
      <c r="H257" s="402"/>
      <c r="I257" s="402"/>
    </row>
    <row r="258" spans="1:9" ht="35.25" customHeight="1">
      <c r="A258" s="264" t="s">
        <v>301</v>
      </c>
      <c r="B258" s="269">
        <f>B260+B261</f>
        <v>23.277</v>
      </c>
      <c r="C258" s="252">
        <v>5.82</v>
      </c>
      <c r="D258" s="252">
        <v>7.759</v>
      </c>
      <c r="E258" s="252">
        <v>7.759</v>
      </c>
      <c r="F258" s="252">
        <v>7.759</v>
      </c>
      <c r="G258" s="252">
        <v>7.759</v>
      </c>
      <c r="H258" s="404"/>
      <c r="I258" s="402"/>
    </row>
    <row r="259" spans="1:9" ht="15" customHeight="1">
      <c r="A259" s="265" t="s">
        <v>181</v>
      </c>
      <c r="B259" s="269"/>
      <c r="C259" s="252"/>
      <c r="D259" s="252"/>
      <c r="E259" s="252"/>
      <c r="F259" s="252"/>
      <c r="G259" s="252"/>
      <c r="H259" s="404"/>
      <c r="I259" s="402"/>
    </row>
    <row r="260" spans="1:9" ht="16.5" customHeight="1">
      <c r="A260" s="254" t="s">
        <v>182</v>
      </c>
      <c r="B260" s="269">
        <f>SUM(E260:G260)</f>
        <v>17.85</v>
      </c>
      <c r="C260" s="252">
        <v>4.463</v>
      </c>
      <c r="D260" s="252">
        <v>5.95</v>
      </c>
      <c r="E260" s="252">
        <v>5.95</v>
      </c>
      <c r="F260" s="252">
        <v>5.95</v>
      </c>
      <c r="G260" s="252">
        <v>5.95</v>
      </c>
      <c r="H260" s="404"/>
      <c r="I260" s="402"/>
    </row>
    <row r="261" spans="1:9" ht="16.5" customHeight="1">
      <c r="A261" s="254" t="s">
        <v>400</v>
      </c>
      <c r="B261" s="269">
        <f>SUM(E261:G261)</f>
        <v>5.427</v>
      </c>
      <c r="C261" s="252">
        <v>1.357</v>
      </c>
      <c r="D261" s="252">
        <v>1.809</v>
      </c>
      <c r="E261" s="252">
        <v>1.809</v>
      </c>
      <c r="F261" s="252">
        <v>1.809</v>
      </c>
      <c r="G261" s="252">
        <v>1.809</v>
      </c>
      <c r="H261" s="404"/>
      <c r="I261" s="402"/>
    </row>
    <row r="262" spans="1:9" ht="33" customHeight="1">
      <c r="A262" s="264" t="s">
        <v>302</v>
      </c>
      <c r="B262" s="269">
        <f>B264+B265</f>
        <v>10.935</v>
      </c>
      <c r="C262" s="252">
        <v>3.645</v>
      </c>
      <c r="D262" s="252">
        <v>3.645</v>
      </c>
      <c r="E262" s="252">
        <v>3.645</v>
      </c>
      <c r="F262" s="252">
        <v>3.645</v>
      </c>
      <c r="G262" s="252">
        <v>3.645</v>
      </c>
      <c r="H262" s="402"/>
      <c r="I262" s="402"/>
    </row>
    <row r="263" spans="1:9" ht="16.5" customHeight="1">
      <c r="A263" s="250" t="s">
        <v>181</v>
      </c>
      <c r="B263" s="269"/>
      <c r="C263" s="252"/>
      <c r="D263" s="252"/>
      <c r="E263" s="252"/>
      <c r="F263" s="252"/>
      <c r="G263" s="252"/>
      <c r="H263" s="402"/>
      <c r="I263" s="402"/>
    </row>
    <row r="264" spans="1:9" ht="16.5" customHeight="1">
      <c r="A264" s="254" t="s">
        <v>182</v>
      </c>
      <c r="B264" s="269">
        <f>SUM(E264:G264)</f>
        <v>10.935</v>
      </c>
      <c r="C264" s="252">
        <v>1.575</v>
      </c>
      <c r="D264" s="252">
        <v>3.645</v>
      </c>
      <c r="E264" s="252">
        <v>3.645</v>
      </c>
      <c r="F264" s="252">
        <v>3.645</v>
      </c>
      <c r="G264" s="252">
        <v>3.645</v>
      </c>
      <c r="H264" s="402"/>
      <c r="I264" s="402"/>
    </row>
    <row r="265" spans="1:9" ht="21" customHeight="1">
      <c r="A265" s="254" t="s">
        <v>183</v>
      </c>
      <c r="B265" s="269">
        <f>SUM(E265:G265)</f>
        <v>0</v>
      </c>
      <c r="C265" s="252"/>
      <c r="D265" s="252"/>
      <c r="E265" s="252"/>
      <c r="F265" s="252"/>
      <c r="G265" s="252"/>
      <c r="H265" s="402"/>
      <c r="I265" s="402"/>
    </row>
    <row r="266" spans="1:9" ht="35.25" customHeight="1">
      <c r="A266" s="264" t="s">
        <v>303</v>
      </c>
      <c r="B266" s="269">
        <f>B268+B269</f>
        <v>27.299999999999997</v>
      </c>
      <c r="C266" s="252">
        <v>7.062</v>
      </c>
      <c r="D266" s="252">
        <v>9.1</v>
      </c>
      <c r="E266" s="252">
        <v>9.1</v>
      </c>
      <c r="F266" s="252">
        <v>9.1</v>
      </c>
      <c r="G266" s="252">
        <v>9.1</v>
      </c>
      <c r="H266" s="402"/>
      <c r="I266" s="402"/>
    </row>
    <row r="267" spans="1:9" ht="15" customHeight="1">
      <c r="A267" s="250" t="s">
        <v>181</v>
      </c>
      <c r="B267" s="269"/>
      <c r="C267" s="252"/>
      <c r="D267" s="252"/>
      <c r="E267" s="252"/>
      <c r="F267" s="252"/>
      <c r="G267" s="252"/>
      <c r="H267" s="402"/>
      <c r="I267" s="402"/>
    </row>
    <row r="268" spans="1:9" ht="16.5" customHeight="1">
      <c r="A268" s="254" t="s">
        <v>400</v>
      </c>
      <c r="B268" s="269">
        <f>SUM(E268:G268)</f>
        <v>17.4</v>
      </c>
      <c r="C268" s="252">
        <v>4.881</v>
      </c>
      <c r="D268" s="252">
        <v>5.8</v>
      </c>
      <c r="E268" s="252">
        <v>5.8</v>
      </c>
      <c r="F268" s="252">
        <v>5.8</v>
      </c>
      <c r="G268" s="252">
        <v>5.8</v>
      </c>
      <c r="H268" s="402"/>
      <c r="I268" s="402"/>
    </row>
    <row r="269" spans="1:9" ht="16.5" customHeight="1">
      <c r="A269" s="254" t="s">
        <v>182</v>
      </c>
      <c r="B269" s="269">
        <f>SUM(E269:G269)</f>
        <v>9.899999999999999</v>
      </c>
      <c r="C269" s="252">
        <v>2.182</v>
      </c>
      <c r="D269" s="252">
        <v>3.3</v>
      </c>
      <c r="E269" s="252">
        <v>3.3</v>
      </c>
      <c r="F269" s="252">
        <v>3.3</v>
      </c>
      <c r="G269" s="252">
        <v>3.3</v>
      </c>
      <c r="H269" s="402"/>
      <c r="I269" s="402"/>
    </row>
    <row r="270" spans="1:9" ht="34.5" customHeight="1">
      <c r="A270" s="264" t="s">
        <v>304</v>
      </c>
      <c r="B270" s="269">
        <f>B272+B273+B274</f>
        <v>1.62</v>
      </c>
      <c r="C270" s="252">
        <v>0.05</v>
      </c>
      <c r="D270" s="252">
        <v>0.5</v>
      </c>
      <c r="E270" s="252">
        <v>0.54</v>
      </c>
      <c r="F270" s="252">
        <v>0.54</v>
      </c>
      <c r="G270" s="252">
        <v>0.54</v>
      </c>
      <c r="H270" s="402"/>
      <c r="I270" s="402"/>
    </row>
    <row r="271" spans="1:9" ht="15" customHeight="1">
      <c r="A271" s="250" t="s">
        <v>181</v>
      </c>
      <c r="B271" s="269"/>
      <c r="C271" s="252"/>
      <c r="D271" s="252"/>
      <c r="E271" s="252"/>
      <c r="F271" s="252"/>
      <c r="G271" s="252"/>
      <c r="H271" s="402"/>
      <c r="I271" s="402"/>
    </row>
    <row r="272" spans="1:9" ht="15" customHeight="1">
      <c r="A272" s="271" t="s">
        <v>400</v>
      </c>
      <c r="B272" s="269">
        <f>SUM(E272:G272)</f>
        <v>0.27</v>
      </c>
      <c r="C272" s="252"/>
      <c r="D272" s="252">
        <v>0.09</v>
      </c>
      <c r="E272" s="252">
        <v>0.09</v>
      </c>
      <c r="F272" s="252">
        <v>0.09</v>
      </c>
      <c r="G272" s="252">
        <v>0.09</v>
      </c>
      <c r="H272" s="402"/>
      <c r="I272" s="402"/>
    </row>
    <row r="273" spans="1:9" ht="16.5" customHeight="1">
      <c r="A273" s="254" t="s">
        <v>182</v>
      </c>
      <c r="B273" s="269">
        <f>SUM(E273:G273)</f>
        <v>1.2000000000000002</v>
      </c>
      <c r="C273" s="252"/>
      <c r="D273" s="252">
        <v>0.4</v>
      </c>
      <c r="E273" s="252">
        <v>0.4</v>
      </c>
      <c r="F273" s="252">
        <v>0.4</v>
      </c>
      <c r="G273" s="252">
        <v>0.4</v>
      </c>
      <c r="H273" s="402"/>
      <c r="I273" s="402"/>
    </row>
    <row r="274" spans="1:9" ht="16.5" customHeight="1">
      <c r="A274" s="254" t="s">
        <v>183</v>
      </c>
      <c r="B274" s="269">
        <f>SUM(E274:G274)</f>
        <v>0.15000000000000002</v>
      </c>
      <c r="C274" s="252">
        <v>0.05</v>
      </c>
      <c r="D274" s="252">
        <v>0.05</v>
      </c>
      <c r="E274" s="252">
        <v>0.05</v>
      </c>
      <c r="F274" s="252">
        <v>0.05</v>
      </c>
      <c r="G274" s="252">
        <v>0.05</v>
      </c>
      <c r="H274" s="402"/>
      <c r="I274" s="402"/>
    </row>
    <row r="275" spans="1:9" ht="33.75" customHeight="1">
      <c r="A275" s="264" t="s">
        <v>305</v>
      </c>
      <c r="B275" s="269">
        <f>D275+E275+F275+G275</f>
        <v>14.418000000000001</v>
      </c>
      <c r="C275" s="252">
        <v>1.968</v>
      </c>
      <c r="D275" s="252">
        <v>1.968</v>
      </c>
      <c r="E275" s="252">
        <v>4.15</v>
      </c>
      <c r="F275" s="252">
        <v>4.15</v>
      </c>
      <c r="G275" s="252">
        <v>4.15</v>
      </c>
      <c r="H275" s="402"/>
      <c r="I275" s="402"/>
    </row>
    <row r="276" spans="1:9" ht="16.5" customHeight="1">
      <c r="A276" s="250" t="s">
        <v>181</v>
      </c>
      <c r="B276" s="269"/>
      <c r="C276" s="252"/>
      <c r="D276" s="252"/>
      <c r="E276" s="252"/>
      <c r="F276" s="252"/>
      <c r="G276" s="252"/>
      <c r="H276" s="402"/>
      <c r="I276" s="402"/>
    </row>
    <row r="277" spans="1:9" ht="16.5" customHeight="1">
      <c r="A277" s="271" t="s">
        <v>400</v>
      </c>
      <c r="B277" s="269">
        <f>SUM(E277:G277)</f>
        <v>7.800000000000001</v>
      </c>
      <c r="C277" s="252">
        <v>1.361</v>
      </c>
      <c r="D277" s="252">
        <v>1.36</v>
      </c>
      <c r="E277" s="252">
        <v>2.6</v>
      </c>
      <c r="F277" s="252">
        <v>2.6</v>
      </c>
      <c r="G277" s="252">
        <v>2.6</v>
      </c>
      <c r="H277" s="402"/>
      <c r="I277" s="402"/>
    </row>
    <row r="278" spans="1:9" ht="16.5" customHeight="1">
      <c r="A278" s="254" t="s">
        <v>182</v>
      </c>
      <c r="B278" s="269">
        <f>SUM(E278:G278)</f>
        <v>4.65</v>
      </c>
      <c r="C278" s="252">
        <v>0.609</v>
      </c>
      <c r="D278" s="252">
        <v>0.608</v>
      </c>
      <c r="E278" s="252">
        <v>1.55</v>
      </c>
      <c r="F278" s="252">
        <v>1.55</v>
      </c>
      <c r="G278" s="252">
        <v>1.55</v>
      </c>
      <c r="H278" s="402"/>
      <c r="I278" s="402"/>
    </row>
    <row r="279" spans="1:9" ht="30.75" customHeight="1">
      <c r="A279" s="264" t="s">
        <v>306</v>
      </c>
      <c r="B279" s="269">
        <v>0.06</v>
      </c>
      <c r="C279" s="252"/>
      <c r="D279" s="252"/>
      <c r="E279" s="252">
        <v>0.02</v>
      </c>
      <c r="F279" s="252">
        <v>0.02</v>
      </c>
      <c r="G279" s="252">
        <v>0.02</v>
      </c>
      <c r="H279" s="402"/>
      <c r="I279" s="402"/>
    </row>
    <row r="280" spans="1:9" ht="15" customHeight="1">
      <c r="A280" s="250" t="s">
        <v>181</v>
      </c>
      <c r="B280" s="269"/>
      <c r="C280" s="252"/>
      <c r="D280" s="252"/>
      <c r="E280" s="252"/>
      <c r="F280" s="252"/>
      <c r="G280" s="252"/>
      <c r="H280" s="402"/>
      <c r="I280" s="402"/>
    </row>
    <row r="281" spans="1:9" ht="15" customHeight="1">
      <c r="A281" s="271" t="s">
        <v>400</v>
      </c>
      <c r="B281" s="269">
        <v>0.06</v>
      </c>
      <c r="C281" s="252"/>
      <c r="D281" s="252"/>
      <c r="E281" s="252">
        <v>0.02</v>
      </c>
      <c r="F281" s="252">
        <v>0.02</v>
      </c>
      <c r="G281" s="252">
        <v>0.02</v>
      </c>
      <c r="H281" s="402"/>
      <c r="I281" s="402"/>
    </row>
    <row r="282" spans="1:9" ht="16.5" customHeight="1">
      <c r="A282" s="270" t="s">
        <v>307</v>
      </c>
      <c r="B282" s="269">
        <f>B284</f>
        <v>5.3</v>
      </c>
      <c r="C282" s="252"/>
      <c r="D282" s="252">
        <v>1.7</v>
      </c>
      <c r="E282" s="252">
        <v>1.7</v>
      </c>
      <c r="F282" s="252">
        <v>1.8</v>
      </c>
      <c r="G282" s="252">
        <v>1.8</v>
      </c>
      <c r="H282" s="402"/>
      <c r="I282" s="402"/>
    </row>
    <row r="283" spans="1:9" ht="16.5" customHeight="1">
      <c r="A283" s="250" t="s">
        <v>181</v>
      </c>
      <c r="B283" s="269"/>
      <c r="C283" s="252"/>
      <c r="D283" s="252"/>
      <c r="E283" s="252"/>
      <c r="F283" s="252"/>
      <c r="G283" s="252"/>
      <c r="H283" s="402"/>
      <c r="I283" s="402"/>
    </row>
    <row r="284" spans="1:9" ht="16.5" customHeight="1">
      <c r="A284" s="254" t="s">
        <v>182</v>
      </c>
      <c r="B284" s="269">
        <f>SUM(E284:G284)</f>
        <v>5.3</v>
      </c>
      <c r="C284" s="252"/>
      <c r="D284" s="252">
        <v>1.7</v>
      </c>
      <c r="E284" s="252">
        <v>1.7</v>
      </c>
      <c r="F284" s="252">
        <v>1.8</v>
      </c>
      <c r="G284" s="252">
        <v>1.8</v>
      </c>
      <c r="H284" s="402"/>
      <c r="I284" s="402"/>
    </row>
    <row r="285" spans="1:9" ht="81" customHeight="1">
      <c r="A285" s="264" t="s">
        <v>308</v>
      </c>
      <c r="B285" s="269">
        <f aca="true" t="shared" si="21" ref="B285:G285">SUM(B287:B289)</f>
        <v>699.0749999999999</v>
      </c>
      <c r="C285" s="269">
        <f t="shared" si="21"/>
        <v>227.45</v>
      </c>
      <c r="D285" s="269">
        <f t="shared" si="21"/>
        <v>227.983</v>
      </c>
      <c r="E285" s="269">
        <f t="shared" si="21"/>
        <v>233.02499999999998</v>
      </c>
      <c r="F285" s="269">
        <f t="shared" si="21"/>
        <v>233.02499999999998</v>
      </c>
      <c r="G285" s="269">
        <f t="shared" si="21"/>
        <v>233.02499999999998</v>
      </c>
      <c r="H285" s="402"/>
      <c r="I285" s="402" t="s">
        <v>77</v>
      </c>
    </row>
    <row r="286" spans="1:9" ht="16.5" customHeight="1">
      <c r="A286" s="250" t="s">
        <v>181</v>
      </c>
      <c r="B286" s="269"/>
      <c r="C286" s="252"/>
      <c r="D286" s="252"/>
      <c r="E286" s="252"/>
      <c r="F286" s="252"/>
      <c r="G286" s="252"/>
      <c r="H286" s="402"/>
      <c r="I286" s="402"/>
    </row>
    <row r="287" spans="1:9" ht="16.5" customHeight="1">
      <c r="A287" s="271" t="s">
        <v>182</v>
      </c>
      <c r="B287" s="269">
        <f>SUM(E287:G287)</f>
        <v>6.399</v>
      </c>
      <c r="C287" s="252">
        <v>1.6</v>
      </c>
      <c r="D287" s="252">
        <v>2.133</v>
      </c>
      <c r="E287" s="252">
        <v>2.133</v>
      </c>
      <c r="F287" s="252">
        <v>2.133</v>
      </c>
      <c r="G287" s="252">
        <v>2.133</v>
      </c>
      <c r="H287" s="402"/>
      <c r="I287" s="402"/>
    </row>
    <row r="288" spans="1:9" ht="16.5" customHeight="1">
      <c r="A288" s="254" t="s">
        <v>183</v>
      </c>
      <c r="B288" s="269">
        <f>SUM(E288:G288)</f>
        <v>0.5760000000000001</v>
      </c>
      <c r="C288" s="252">
        <v>0.85</v>
      </c>
      <c r="D288" s="252">
        <v>0.85</v>
      </c>
      <c r="E288" s="252">
        <v>0.192</v>
      </c>
      <c r="F288" s="252">
        <v>0.192</v>
      </c>
      <c r="G288" s="252">
        <v>0.192</v>
      </c>
      <c r="H288" s="402"/>
      <c r="I288" s="402"/>
    </row>
    <row r="289" spans="1:9" ht="16.5" customHeight="1">
      <c r="A289" s="254" t="s">
        <v>588</v>
      </c>
      <c r="B289" s="269">
        <f>SUM(E289:G289)</f>
        <v>692.0999999999999</v>
      </c>
      <c r="C289" s="252">
        <v>225</v>
      </c>
      <c r="D289" s="252">
        <v>225</v>
      </c>
      <c r="E289" s="252">
        <v>230.7</v>
      </c>
      <c r="F289" s="252">
        <v>230.7</v>
      </c>
      <c r="G289" s="252">
        <v>230.7</v>
      </c>
      <c r="H289" s="402"/>
      <c r="I289" s="402"/>
    </row>
    <row r="290" spans="1:9" ht="83.25" customHeight="1">
      <c r="A290" s="302" t="s">
        <v>309</v>
      </c>
      <c r="B290" s="311">
        <v>0</v>
      </c>
      <c r="C290" s="295">
        <v>2</v>
      </c>
      <c r="D290" s="295">
        <v>3</v>
      </c>
      <c r="E290" s="295"/>
      <c r="F290" s="295"/>
      <c r="G290" s="295"/>
      <c r="H290" s="402"/>
      <c r="I290" s="402"/>
    </row>
    <row r="291" spans="1:9" ht="16.5" customHeight="1">
      <c r="A291" s="294" t="s">
        <v>181</v>
      </c>
      <c r="B291" s="311">
        <v>0</v>
      </c>
      <c r="C291" s="295"/>
      <c r="D291" s="295"/>
      <c r="E291" s="295"/>
      <c r="F291" s="295"/>
      <c r="G291" s="295"/>
      <c r="H291" s="402"/>
      <c r="I291" s="402"/>
    </row>
    <row r="292" spans="1:9" ht="16.5" customHeight="1">
      <c r="A292" s="296" t="s">
        <v>190</v>
      </c>
      <c r="B292" s="311">
        <v>0</v>
      </c>
      <c r="C292" s="295">
        <v>2</v>
      </c>
      <c r="D292" s="295">
        <v>3</v>
      </c>
      <c r="E292" s="295"/>
      <c r="F292" s="295"/>
      <c r="G292" s="295"/>
      <c r="H292" s="402"/>
      <c r="I292" s="402"/>
    </row>
    <row r="293" spans="1:9" ht="33.75" customHeight="1">
      <c r="A293" s="302" t="s">
        <v>310</v>
      </c>
      <c r="B293" s="311">
        <f>E293+F293+G293</f>
        <v>0.15000000000000002</v>
      </c>
      <c r="C293" s="295"/>
      <c r="D293" s="295"/>
      <c r="E293" s="295">
        <v>0.05</v>
      </c>
      <c r="F293" s="295">
        <v>0.05</v>
      </c>
      <c r="G293" s="295">
        <v>0.05</v>
      </c>
      <c r="H293" s="402"/>
      <c r="I293" s="402"/>
    </row>
    <row r="294" spans="1:9" ht="16.5" customHeight="1">
      <c r="A294" s="294" t="s">
        <v>181</v>
      </c>
      <c r="B294" s="311"/>
      <c r="C294" s="295"/>
      <c r="D294" s="295"/>
      <c r="E294" s="295"/>
      <c r="F294" s="295"/>
      <c r="G294" s="295"/>
      <c r="H294" s="402"/>
      <c r="I294" s="402"/>
    </row>
    <row r="295" spans="1:9" ht="15.75">
      <c r="A295" s="296" t="s">
        <v>183</v>
      </c>
      <c r="B295" s="311">
        <v>0.15</v>
      </c>
      <c r="C295" s="295"/>
      <c r="D295" s="295"/>
      <c r="E295" s="295">
        <v>0.05</v>
      </c>
      <c r="F295" s="295">
        <v>0.05</v>
      </c>
      <c r="G295" s="295">
        <v>0.05</v>
      </c>
      <c r="H295" s="402"/>
      <c r="I295" s="402"/>
    </row>
    <row r="296" spans="1:9" ht="31.5">
      <c r="A296" s="264" t="s">
        <v>311</v>
      </c>
      <c r="B296" s="269">
        <v>0.03</v>
      </c>
      <c r="C296" s="252"/>
      <c r="D296" s="252"/>
      <c r="E296" s="252">
        <v>0.01</v>
      </c>
      <c r="F296" s="252">
        <v>0.01</v>
      </c>
      <c r="G296" s="252">
        <v>0.01</v>
      </c>
      <c r="H296" s="402"/>
      <c r="I296" s="402"/>
    </row>
    <row r="297" spans="1:9" ht="16.5" customHeight="1">
      <c r="A297" s="265" t="s">
        <v>181</v>
      </c>
      <c r="B297" s="269"/>
      <c r="C297" s="252"/>
      <c r="D297" s="252"/>
      <c r="E297" s="252"/>
      <c r="F297" s="252"/>
      <c r="G297" s="252"/>
      <c r="H297" s="402"/>
      <c r="I297" s="402"/>
    </row>
    <row r="298" spans="1:9" ht="16.5" customHeight="1">
      <c r="A298" s="254" t="s">
        <v>183</v>
      </c>
      <c r="B298" s="269">
        <v>0.03</v>
      </c>
      <c r="C298" s="252"/>
      <c r="D298" s="252"/>
      <c r="E298" s="252">
        <v>0.01</v>
      </c>
      <c r="F298" s="252">
        <v>0.01</v>
      </c>
      <c r="G298" s="252">
        <v>0.01</v>
      </c>
      <c r="H298" s="402"/>
      <c r="I298" s="402"/>
    </row>
    <row r="299" spans="1:9" ht="16.5" customHeight="1">
      <c r="A299" s="264" t="s">
        <v>312</v>
      </c>
      <c r="B299" s="269">
        <f>B301</f>
        <v>0.33</v>
      </c>
      <c r="C299" s="252">
        <v>0.257</v>
      </c>
      <c r="D299" s="252">
        <v>0.11</v>
      </c>
      <c r="E299" s="252">
        <v>0.11</v>
      </c>
      <c r="F299" s="252">
        <v>0.11</v>
      </c>
      <c r="G299" s="252">
        <v>0.11</v>
      </c>
      <c r="H299" s="402"/>
      <c r="I299" s="402"/>
    </row>
    <row r="300" spans="1:9" ht="16.5" customHeight="1">
      <c r="A300" s="265" t="s">
        <v>181</v>
      </c>
      <c r="B300" s="269"/>
      <c r="C300" s="252"/>
      <c r="D300" s="252"/>
      <c r="E300" s="252"/>
      <c r="F300" s="252"/>
      <c r="G300" s="252"/>
      <c r="H300" s="402"/>
      <c r="I300" s="402"/>
    </row>
    <row r="301" spans="1:9" ht="16.5" customHeight="1">
      <c r="A301" s="254" t="s">
        <v>182</v>
      </c>
      <c r="B301" s="269">
        <f>SUM(E301:G301)</f>
        <v>0.33</v>
      </c>
      <c r="C301" s="252">
        <v>0.257</v>
      </c>
      <c r="D301" s="252">
        <v>0.11</v>
      </c>
      <c r="E301" s="252">
        <v>0.11</v>
      </c>
      <c r="F301" s="252">
        <v>0.11</v>
      </c>
      <c r="G301" s="252">
        <v>0.11</v>
      </c>
      <c r="H301" s="402"/>
      <c r="I301" s="402"/>
    </row>
    <row r="302" spans="1:9" ht="16.5" customHeight="1">
      <c r="A302" s="302" t="s">
        <v>299</v>
      </c>
      <c r="B302" s="311">
        <f>B304</f>
        <v>4.199999999999999</v>
      </c>
      <c r="C302" s="295">
        <v>1.356</v>
      </c>
      <c r="D302" s="295">
        <v>1.356</v>
      </c>
      <c r="E302" s="295">
        <v>1.4</v>
      </c>
      <c r="F302" s="295">
        <v>1.4</v>
      </c>
      <c r="G302" s="295">
        <v>1.4</v>
      </c>
      <c r="H302" s="256"/>
      <c r="I302" s="253"/>
    </row>
    <row r="303" spans="1:9" ht="16.5" customHeight="1">
      <c r="A303" s="313" t="s">
        <v>181</v>
      </c>
      <c r="B303" s="311"/>
      <c r="C303" s="295"/>
      <c r="D303" s="295"/>
      <c r="E303" s="295"/>
      <c r="F303" s="295"/>
      <c r="G303" s="295"/>
      <c r="H303" s="256"/>
      <c r="I303" s="253"/>
    </row>
    <row r="304" spans="1:9" ht="16.5" customHeight="1">
      <c r="A304" s="296" t="s">
        <v>183</v>
      </c>
      <c r="B304" s="311">
        <f>SUM(E304:G304)</f>
        <v>4.199999999999999</v>
      </c>
      <c r="C304" s="295">
        <v>1.356</v>
      </c>
      <c r="D304" s="295">
        <v>1.356</v>
      </c>
      <c r="E304" s="295">
        <v>1.4</v>
      </c>
      <c r="F304" s="295">
        <v>1.4</v>
      </c>
      <c r="G304" s="295">
        <v>1.4</v>
      </c>
      <c r="H304" s="256"/>
      <c r="I304" s="253"/>
    </row>
    <row r="305" spans="1:9" ht="49.5" customHeight="1">
      <c r="A305" s="302" t="s">
        <v>300</v>
      </c>
      <c r="B305" s="311">
        <f>B307</f>
        <v>4.35</v>
      </c>
      <c r="C305" s="295">
        <v>1.45</v>
      </c>
      <c r="D305" s="295">
        <v>1.45</v>
      </c>
      <c r="E305" s="295">
        <v>1.45</v>
      </c>
      <c r="F305" s="295">
        <v>1.45</v>
      </c>
      <c r="G305" s="295">
        <v>1.45</v>
      </c>
      <c r="H305" s="402"/>
      <c r="I305" s="402"/>
    </row>
    <row r="306" spans="1:9" ht="16.5" customHeight="1">
      <c r="A306" s="313" t="s">
        <v>181</v>
      </c>
      <c r="B306" s="311"/>
      <c r="C306" s="295"/>
      <c r="D306" s="295"/>
      <c r="E306" s="295"/>
      <c r="F306" s="295"/>
      <c r="G306" s="295"/>
      <c r="H306" s="402"/>
      <c r="I306" s="402"/>
    </row>
    <row r="307" spans="1:9" ht="16.5" customHeight="1">
      <c r="A307" s="296" t="s">
        <v>183</v>
      </c>
      <c r="B307" s="311">
        <f>SUM(E307:G307)</f>
        <v>4.35</v>
      </c>
      <c r="C307" s="295">
        <v>1.45</v>
      </c>
      <c r="D307" s="295">
        <v>1.45</v>
      </c>
      <c r="E307" s="295">
        <v>1.45</v>
      </c>
      <c r="F307" s="295">
        <v>1.45</v>
      </c>
      <c r="G307" s="295">
        <v>1.45</v>
      </c>
      <c r="H307" s="402"/>
      <c r="I307" s="402"/>
    </row>
    <row r="308" spans="1:9" ht="16.5" customHeight="1">
      <c r="A308" s="272" t="s">
        <v>603</v>
      </c>
      <c r="B308" s="248">
        <f aca="true" t="shared" si="22" ref="B308:G308">SUM(B310:B311)</f>
        <v>4.59</v>
      </c>
      <c r="C308" s="248">
        <f t="shared" si="22"/>
        <v>6.5600000000000005</v>
      </c>
      <c r="D308" s="248">
        <f t="shared" si="22"/>
        <v>6.5600000000000005</v>
      </c>
      <c r="E308" s="248">
        <f t="shared" si="22"/>
        <v>1.53</v>
      </c>
      <c r="F308" s="248">
        <f t="shared" si="22"/>
        <v>1.53</v>
      </c>
      <c r="G308" s="248">
        <f t="shared" si="22"/>
        <v>1.53</v>
      </c>
      <c r="H308" s="249"/>
      <c r="I308" s="249"/>
    </row>
    <row r="309" spans="1:9" ht="15" customHeight="1">
      <c r="A309" s="250" t="s">
        <v>181</v>
      </c>
      <c r="B309" s="257"/>
      <c r="C309" s="259"/>
      <c r="D309" s="259"/>
      <c r="E309" s="259"/>
      <c r="F309" s="259"/>
      <c r="G309" s="259"/>
      <c r="H309" s="400"/>
      <c r="I309" s="400"/>
    </row>
    <row r="310" spans="1:9" ht="15" customHeight="1">
      <c r="A310" s="254" t="s">
        <v>182</v>
      </c>
      <c r="B310" s="257">
        <f>SUM(E310:G310)</f>
        <v>0</v>
      </c>
      <c r="C310" s="259">
        <v>1.2</v>
      </c>
      <c r="D310" s="259">
        <v>1.2</v>
      </c>
      <c r="E310" s="259"/>
      <c r="F310" s="259"/>
      <c r="G310" s="259"/>
      <c r="H310" s="400"/>
      <c r="I310" s="400"/>
    </row>
    <row r="311" spans="1:9" ht="16.5" customHeight="1">
      <c r="A311" s="254" t="s">
        <v>183</v>
      </c>
      <c r="B311" s="257">
        <f>SUM(E311:G311)</f>
        <v>4.59</v>
      </c>
      <c r="C311" s="259">
        <v>5.36</v>
      </c>
      <c r="D311" s="259">
        <v>5.36</v>
      </c>
      <c r="E311" s="259">
        <v>1.53</v>
      </c>
      <c r="F311" s="259">
        <v>1.53</v>
      </c>
      <c r="G311" s="259">
        <v>1.53</v>
      </c>
      <c r="H311" s="400"/>
      <c r="I311" s="400"/>
    </row>
    <row r="312" spans="1:9" ht="20.25" customHeight="1">
      <c r="A312" s="299" t="s">
        <v>91</v>
      </c>
      <c r="B312" s="314">
        <f aca="true" t="shared" si="23" ref="B312:G312">B314</f>
        <v>35133.92</v>
      </c>
      <c r="C312" s="314">
        <f t="shared" si="23"/>
        <v>9484.733000000004</v>
      </c>
      <c r="D312" s="314">
        <f t="shared" si="23"/>
        <v>11516.45</v>
      </c>
      <c r="E312" s="314">
        <f t="shared" si="23"/>
        <v>9806.38</v>
      </c>
      <c r="F312" s="314">
        <f t="shared" si="23"/>
        <v>7723.99</v>
      </c>
      <c r="G312" s="314">
        <f t="shared" si="23"/>
        <v>6087.099999999999</v>
      </c>
      <c r="H312" s="401"/>
      <c r="I312" s="401"/>
    </row>
    <row r="313" spans="1:9" ht="15" customHeight="1">
      <c r="A313" s="294" t="s">
        <v>181</v>
      </c>
      <c r="B313" s="289"/>
      <c r="C313" s="295"/>
      <c r="D313" s="295"/>
      <c r="E313" s="295"/>
      <c r="F313" s="295"/>
      <c r="G313" s="295"/>
      <c r="H313" s="401"/>
      <c r="I313" s="401"/>
    </row>
    <row r="314" spans="1:9" ht="16.5" customHeight="1">
      <c r="A314" s="296" t="s">
        <v>184</v>
      </c>
      <c r="B314" s="293">
        <f>SUM(D314:G314)</f>
        <v>35133.92</v>
      </c>
      <c r="C314" s="290">
        <f>C316+C330+C336</f>
        <v>9484.733000000004</v>
      </c>
      <c r="D314" s="290">
        <f>D316+D330+D336</f>
        <v>11516.45</v>
      </c>
      <c r="E314" s="290">
        <f>E316+E330+E336</f>
        <v>9806.38</v>
      </c>
      <c r="F314" s="290">
        <f>F316+F330+F336</f>
        <v>7723.99</v>
      </c>
      <c r="G314" s="290">
        <f>G316+G330+G336</f>
        <v>6087.099999999999</v>
      </c>
      <c r="H314" s="401"/>
      <c r="I314" s="401"/>
    </row>
    <row r="315" spans="1:9" ht="31.5" customHeight="1">
      <c r="A315" s="292" t="s">
        <v>92</v>
      </c>
      <c r="B315" s="293">
        <f>SUM(D315:G315)</f>
        <v>34731.3</v>
      </c>
      <c r="C315" s="293">
        <f>C316</f>
        <v>9409.833000000002</v>
      </c>
      <c r="D315" s="293">
        <f>D316</f>
        <v>11465.300000000001</v>
      </c>
      <c r="E315" s="293">
        <f>E316</f>
        <v>9645.699999999999</v>
      </c>
      <c r="F315" s="293">
        <f>F316</f>
        <v>7615.4</v>
      </c>
      <c r="G315" s="293">
        <f>G316</f>
        <v>6004.9</v>
      </c>
      <c r="H315" s="253"/>
      <c r="I315" s="273"/>
    </row>
    <row r="316" spans="1:9" ht="16.5" customHeight="1">
      <c r="A316" s="294" t="s">
        <v>93</v>
      </c>
      <c r="B316" s="295">
        <f>SUM(D316:G316)</f>
        <v>34731.3</v>
      </c>
      <c r="C316" s="295">
        <f>SUM(C317:C328)</f>
        <v>9409.833000000002</v>
      </c>
      <c r="D316" s="295">
        <f>SUM(D317:D328)</f>
        <v>11465.300000000001</v>
      </c>
      <c r="E316" s="295">
        <f>SUM(E317:E328)</f>
        <v>9645.699999999999</v>
      </c>
      <c r="F316" s="295">
        <f>SUM(F317:F328)</f>
        <v>7615.4</v>
      </c>
      <c r="G316" s="295">
        <f>SUM(G317:G328)</f>
        <v>6004.9</v>
      </c>
      <c r="H316" s="253"/>
      <c r="I316" s="273"/>
    </row>
    <row r="317" spans="1:9" ht="15.75">
      <c r="A317" s="296" t="s">
        <v>94</v>
      </c>
      <c r="B317" s="295">
        <f aca="true" t="shared" si="24" ref="B317:B338">SUM(D317:G317)</f>
        <v>0</v>
      </c>
      <c r="C317" s="295">
        <v>0</v>
      </c>
      <c r="D317" s="295">
        <v>0</v>
      </c>
      <c r="E317" s="295">
        <v>0</v>
      </c>
      <c r="F317" s="295">
        <v>0</v>
      </c>
      <c r="G317" s="295">
        <v>0</v>
      </c>
      <c r="H317" s="253"/>
      <c r="I317" s="273"/>
    </row>
    <row r="318" spans="1:9" ht="83.25" customHeight="1">
      <c r="A318" s="296" t="s">
        <v>96</v>
      </c>
      <c r="B318" s="295">
        <f t="shared" si="24"/>
        <v>3514.1000000000004</v>
      </c>
      <c r="C318" s="315">
        <v>487.3</v>
      </c>
      <c r="D318" s="315">
        <v>674.8</v>
      </c>
      <c r="E318" s="315">
        <v>535.6</v>
      </c>
      <c r="F318" s="315">
        <v>1150</v>
      </c>
      <c r="G318" s="315">
        <v>1153.7</v>
      </c>
      <c r="H318" s="253" t="s">
        <v>78</v>
      </c>
      <c r="I318" s="273"/>
    </row>
    <row r="319" spans="1:9" ht="47.25">
      <c r="A319" s="296" t="s">
        <v>275</v>
      </c>
      <c r="B319" s="295">
        <f t="shared" si="24"/>
        <v>870</v>
      </c>
      <c r="C319" s="315">
        <v>196.9</v>
      </c>
      <c r="D319" s="315">
        <v>270</v>
      </c>
      <c r="E319" s="315">
        <v>300</v>
      </c>
      <c r="F319" s="315">
        <v>300</v>
      </c>
      <c r="G319" s="315">
        <v>0</v>
      </c>
      <c r="H319" s="253" t="s">
        <v>79</v>
      </c>
      <c r="I319" s="273"/>
    </row>
    <row r="320" spans="1:9" ht="15.75">
      <c r="A320" s="296" t="s">
        <v>100</v>
      </c>
      <c r="B320" s="295">
        <f t="shared" si="24"/>
        <v>2200</v>
      </c>
      <c r="C320" s="315">
        <v>600</v>
      </c>
      <c r="D320" s="315">
        <v>600</v>
      </c>
      <c r="E320" s="315">
        <v>1000</v>
      </c>
      <c r="F320" s="315">
        <v>300</v>
      </c>
      <c r="G320" s="315">
        <v>300</v>
      </c>
      <c r="H320" s="253"/>
      <c r="I320" s="273"/>
    </row>
    <row r="321" spans="1:9" ht="47.25">
      <c r="A321" s="296" t="s">
        <v>102</v>
      </c>
      <c r="B321" s="295">
        <f t="shared" si="24"/>
        <v>154.8</v>
      </c>
      <c r="C321" s="315">
        <v>10.9</v>
      </c>
      <c r="D321" s="315">
        <v>10.9</v>
      </c>
      <c r="E321" s="315">
        <v>21.3</v>
      </c>
      <c r="F321" s="315">
        <v>67.4</v>
      </c>
      <c r="G321" s="315">
        <v>55.2</v>
      </c>
      <c r="H321" s="253" t="s">
        <v>80</v>
      </c>
      <c r="I321" s="273"/>
    </row>
    <row r="322" spans="1:9" ht="63">
      <c r="A322" s="296" t="s">
        <v>278</v>
      </c>
      <c r="B322" s="295">
        <f t="shared" si="24"/>
        <v>1433</v>
      </c>
      <c r="C322" s="315">
        <v>321</v>
      </c>
      <c r="D322" s="315">
        <v>387</v>
      </c>
      <c r="E322" s="315">
        <v>358</v>
      </c>
      <c r="F322" s="315">
        <v>484</v>
      </c>
      <c r="G322" s="315">
        <v>204</v>
      </c>
      <c r="H322" s="253" t="s">
        <v>81</v>
      </c>
      <c r="I322" s="273"/>
    </row>
    <row r="323" spans="1:9" ht="48.75" customHeight="1">
      <c r="A323" s="296" t="s">
        <v>279</v>
      </c>
      <c r="B323" s="295">
        <f t="shared" si="24"/>
        <v>277.5</v>
      </c>
      <c r="C323" s="315">
        <v>20</v>
      </c>
      <c r="D323" s="315">
        <v>37.5</v>
      </c>
      <c r="E323" s="315">
        <v>80</v>
      </c>
      <c r="F323" s="315">
        <v>80</v>
      </c>
      <c r="G323" s="315">
        <v>80</v>
      </c>
      <c r="H323" s="253" t="s">
        <v>82</v>
      </c>
      <c r="I323" s="273"/>
    </row>
    <row r="324" spans="1:9" ht="15.75">
      <c r="A324" s="296" t="s">
        <v>281</v>
      </c>
      <c r="B324" s="295">
        <f t="shared" si="24"/>
        <v>7865</v>
      </c>
      <c r="C324" s="315">
        <v>1882</v>
      </c>
      <c r="D324" s="315">
        <v>2182</v>
      </c>
      <c r="E324" s="315">
        <v>3771</v>
      </c>
      <c r="F324" s="315">
        <v>1038</v>
      </c>
      <c r="G324" s="315">
        <v>874</v>
      </c>
      <c r="H324" s="253" t="s">
        <v>83</v>
      </c>
      <c r="I324" s="273"/>
    </row>
    <row r="325" spans="1:9" ht="47.25">
      <c r="A325" s="296" t="s">
        <v>104</v>
      </c>
      <c r="B325" s="295">
        <f t="shared" si="24"/>
        <v>9720</v>
      </c>
      <c r="C325" s="315">
        <v>4157</v>
      </c>
      <c r="D325" s="315">
        <v>5749</v>
      </c>
      <c r="E325" s="315">
        <v>2350</v>
      </c>
      <c r="F325" s="315">
        <v>763</v>
      </c>
      <c r="G325" s="315">
        <v>858</v>
      </c>
      <c r="H325" s="253" t="s">
        <v>430</v>
      </c>
      <c r="I325" s="273"/>
    </row>
    <row r="326" spans="1:9" ht="31.5">
      <c r="A326" s="296" t="s">
        <v>106</v>
      </c>
      <c r="B326" s="295">
        <f t="shared" si="24"/>
        <v>2000.4</v>
      </c>
      <c r="C326" s="315">
        <v>45.033</v>
      </c>
      <c r="D326" s="315">
        <v>56.4</v>
      </c>
      <c r="E326" s="315">
        <v>508</v>
      </c>
      <c r="F326" s="315">
        <v>797</v>
      </c>
      <c r="G326" s="315">
        <v>639</v>
      </c>
      <c r="H326" s="253" t="s">
        <v>431</v>
      </c>
      <c r="I326" s="273"/>
    </row>
    <row r="327" spans="1:9" ht="31.5">
      <c r="A327" s="296" t="s">
        <v>108</v>
      </c>
      <c r="B327" s="295">
        <f t="shared" si="24"/>
        <v>3989</v>
      </c>
      <c r="C327" s="315">
        <v>1459</v>
      </c>
      <c r="D327" s="315">
        <v>1059</v>
      </c>
      <c r="E327" s="315">
        <v>358</v>
      </c>
      <c r="F327" s="315">
        <v>1203</v>
      </c>
      <c r="G327" s="315">
        <v>1369</v>
      </c>
      <c r="H327" s="253" t="s">
        <v>432</v>
      </c>
      <c r="I327" s="273"/>
    </row>
    <row r="328" spans="1:9" ht="47.25">
      <c r="A328" s="296" t="s">
        <v>284</v>
      </c>
      <c r="B328" s="295">
        <f t="shared" si="24"/>
        <v>2707.5</v>
      </c>
      <c r="C328" s="316">
        <v>230.7</v>
      </c>
      <c r="D328" s="315">
        <v>438.7</v>
      </c>
      <c r="E328" s="315">
        <v>363.8</v>
      </c>
      <c r="F328" s="315">
        <v>1433</v>
      </c>
      <c r="G328" s="315">
        <v>472</v>
      </c>
      <c r="H328" s="253" t="s">
        <v>433</v>
      </c>
      <c r="I328" s="273"/>
    </row>
    <row r="329" spans="1:9" ht="31.5" customHeight="1">
      <c r="A329" s="292" t="s">
        <v>110</v>
      </c>
      <c r="B329" s="293">
        <f t="shared" si="24"/>
        <v>103.62</v>
      </c>
      <c r="C329" s="317">
        <f>C330</f>
        <v>18.2</v>
      </c>
      <c r="D329" s="317">
        <f>D330</f>
        <v>18.55</v>
      </c>
      <c r="E329" s="317">
        <f>E330</f>
        <v>23.979999999999997</v>
      </c>
      <c r="F329" s="317">
        <f>F330</f>
        <v>31.59</v>
      </c>
      <c r="G329" s="317">
        <f>G330</f>
        <v>29.5</v>
      </c>
      <c r="H329" s="402"/>
      <c r="I329" s="273"/>
    </row>
    <row r="330" spans="1:9" ht="31.5">
      <c r="A330" s="318" t="s">
        <v>285</v>
      </c>
      <c r="B330" s="295">
        <f t="shared" si="24"/>
        <v>103.62</v>
      </c>
      <c r="C330" s="315">
        <f>SUM(C331:C334)</f>
        <v>18.2</v>
      </c>
      <c r="D330" s="315">
        <f>SUM(D331:D334)</f>
        <v>18.55</v>
      </c>
      <c r="E330" s="315">
        <f>SUM(E331:E334)</f>
        <v>23.979999999999997</v>
      </c>
      <c r="F330" s="315">
        <f>SUM(F331:F334)</f>
        <v>31.59</v>
      </c>
      <c r="G330" s="315">
        <f>SUM(G331:G334)</f>
        <v>29.5</v>
      </c>
      <c r="H330" s="402"/>
      <c r="I330" s="273"/>
    </row>
    <row r="331" spans="1:9" ht="37.5" customHeight="1">
      <c r="A331" s="296" t="s">
        <v>111</v>
      </c>
      <c r="B331" s="295">
        <f t="shared" si="24"/>
        <v>39.2</v>
      </c>
      <c r="C331" s="315">
        <v>3.8</v>
      </c>
      <c r="D331" s="315">
        <v>3.8</v>
      </c>
      <c r="E331" s="315">
        <v>7.4</v>
      </c>
      <c r="F331" s="315">
        <v>15</v>
      </c>
      <c r="G331" s="315">
        <v>13</v>
      </c>
      <c r="H331" s="253" t="s">
        <v>434</v>
      </c>
      <c r="I331" s="273"/>
    </row>
    <row r="332" spans="1:9" ht="40.5" customHeight="1">
      <c r="A332" s="296" t="s">
        <v>287</v>
      </c>
      <c r="B332" s="295">
        <f t="shared" si="24"/>
        <v>2</v>
      </c>
      <c r="C332" s="315">
        <v>0.2</v>
      </c>
      <c r="D332" s="315">
        <v>0.5</v>
      </c>
      <c r="E332" s="315">
        <v>0.5</v>
      </c>
      <c r="F332" s="315">
        <v>0.5</v>
      </c>
      <c r="G332" s="315">
        <v>0.5</v>
      </c>
      <c r="H332" s="253" t="s">
        <v>435</v>
      </c>
      <c r="I332" s="273"/>
    </row>
    <row r="333" spans="1:9" ht="58.5" customHeight="1">
      <c r="A333" s="296" t="s">
        <v>113</v>
      </c>
      <c r="B333" s="295">
        <f t="shared" si="24"/>
        <v>62.2</v>
      </c>
      <c r="C333" s="315">
        <v>14.2</v>
      </c>
      <c r="D333" s="315">
        <v>14.2</v>
      </c>
      <c r="E333" s="315">
        <v>16</v>
      </c>
      <c r="F333" s="315">
        <v>16</v>
      </c>
      <c r="G333" s="315">
        <v>16</v>
      </c>
      <c r="H333" s="253" t="s">
        <v>433</v>
      </c>
      <c r="I333" s="273"/>
    </row>
    <row r="334" spans="1:9" ht="23.25" customHeight="1">
      <c r="A334" s="296" t="s">
        <v>122</v>
      </c>
      <c r="B334" s="295">
        <f t="shared" si="24"/>
        <v>0.22</v>
      </c>
      <c r="C334" s="315">
        <v>0</v>
      </c>
      <c r="D334" s="315">
        <v>0.05</v>
      </c>
      <c r="E334" s="315">
        <v>0.08</v>
      </c>
      <c r="F334" s="315">
        <v>0.09</v>
      </c>
      <c r="G334" s="315"/>
      <c r="H334" s="253" t="s">
        <v>436</v>
      </c>
      <c r="I334" s="273"/>
    </row>
    <row r="335" spans="1:9" ht="49.5" customHeight="1">
      <c r="A335" s="292" t="s">
        <v>124</v>
      </c>
      <c r="B335" s="293">
        <f t="shared" si="24"/>
        <v>299</v>
      </c>
      <c r="C335" s="317">
        <f>C336</f>
        <v>56.699999999999996</v>
      </c>
      <c r="D335" s="317">
        <f>D336</f>
        <v>32.6</v>
      </c>
      <c r="E335" s="317">
        <f>E336</f>
        <v>136.7</v>
      </c>
      <c r="F335" s="317">
        <f>F336</f>
        <v>77</v>
      </c>
      <c r="G335" s="317">
        <f>G336</f>
        <v>52.7</v>
      </c>
      <c r="H335" s="253" t="s">
        <v>437</v>
      </c>
      <c r="I335" s="273"/>
    </row>
    <row r="336" spans="1:9" ht="28.5" customHeight="1">
      <c r="A336" s="294" t="s">
        <v>93</v>
      </c>
      <c r="B336" s="295">
        <f t="shared" si="24"/>
        <v>299</v>
      </c>
      <c r="C336" s="315">
        <f>SUM(C337:C338)</f>
        <v>56.699999999999996</v>
      </c>
      <c r="D336" s="315">
        <f>SUM(D337:D338)</f>
        <v>32.6</v>
      </c>
      <c r="E336" s="315">
        <f>SUM(E337:E338)</f>
        <v>136.7</v>
      </c>
      <c r="F336" s="315">
        <f>SUM(F337:F338)</f>
        <v>77</v>
      </c>
      <c r="G336" s="315">
        <f>SUM(G337:G338)</f>
        <v>52.7</v>
      </c>
      <c r="H336" s="402" t="s">
        <v>320</v>
      </c>
      <c r="I336" s="273"/>
    </row>
    <row r="337" spans="1:9" ht="21" customHeight="1">
      <c r="A337" s="296" t="s">
        <v>126</v>
      </c>
      <c r="B337" s="295">
        <f t="shared" si="24"/>
        <v>296.4</v>
      </c>
      <c r="C337" s="315">
        <v>56.3</v>
      </c>
      <c r="D337" s="315">
        <v>32</v>
      </c>
      <c r="E337" s="315">
        <v>136.1</v>
      </c>
      <c r="F337" s="315">
        <v>76.3</v>
      </c>
      <c r="G337" s="315">
        <v>52</v>
      </c>
      <c r="H337" s="402"/>
      <c r="I337" s="273"/>
    </row>
    <row r="338" spans="1:9" ht="15.75">
      <c r="A338" s="296" t="s">
        <v>127</v>
      </c>
      <c r="B338" s="295">
        <f t="shared" si="24"/>
        <v>2.5999999999999996</v>
      </c>
      <c r="C338" s="315">
        <v>0.4</v>
      </c>
      <c r="D338" s="315">
        <v>0.6</v>
      </c>
      <c r="E338" s="315">
        <v>0.6</v>
      </c>
      <c r="F338" s="315">
        <v>0.7</v>
      </c>
      <c r="G338" s="315">
        <v>0.7</v>
      </c>
      <c r="H338" s="402"/>
      <c r="I338" s="273"/>
    </row>
    <row r="339" spans="1:9" ht="31.5" customHeight="1">
      <c r="A339" s="274" t="s">
        <v>129</v>
      </c>
      <c r="B339" s="248">
        <f aca="true" t="shared" si="25" ref="B339:G339">SUM(B341:B345)</f>
        <v>1817.996</v>
      </c>
      <c r="C339" s="248">
        <f t="shared" si="25"/>
        <v>1178.143</v>
      </c>
      <c r="D339" s="248">
        <f t="shared" si="25"/>
        <v>672.778</v>
      </c>
      <c r="E339" s="248">
        <f t="shared" si="25"/>
        <v>593.996</v>
      </c>
      <c r="F339" s="248">
        <f t="shared" si="25"/>
        <v>612</v>
      </c>
      <c r="G339" s="248">
        <f t="shared" si="25"/>
        <v>612</v>
      </c>
      <c r="H339" s="249"/>
      <c r="I339" s="253"/>
    </row>
    <row r="340" spans="1:9" ht="16.5" customHeight="1">
      <c r="A340" s="250" t="s">
        <v>181</v>
      </c>
      <c r="B340" s="251"/>
      <c r="C340" s="252"/>
      <c r="D340" s="252"/>
      <c r="E340" s="252"/>
      <c r="F340" s="252"/>
      <c r="G340" s="252"/>
      <c r="H340" s="402"/>
      <c r="I340" s="402"/>
    </row>
    <row r="341" spans="1:9" ht="16.5" customHeight="1">
      <c r="A341" s="254" t="s">
        <v>400</v>
      </c>
      <c r="B341" s="251">
        <f>SUM(E341:G341)</f>
        <v>22.069</v>
      </c>
      <c r="C341" s="259">
        <f>C348+C372</f>
        <v>10.436</v>
      </c>
      <c r="D341" s="259">
        <f>D348+D372</f>
        <v>11.483</v>
      </c>
      <c r="E341" s="259">
        <f>E348+E372</f>
        <v>5.069</v>
      </c>
      <c r="F341" s="259">
        <f>F348+F372</f>
        <v>8.5</v>
      </c>
      <c r="G341" s="259">
        <f>G348+G372</f>
        <v>8.5</v>
      </c>
      <c r="H341" s="402"/>
      <c r="I341" s="402"/>
    </row>
    <row r="342" spans="1:9" ht="16.5" customHeight="1">
      <c r="A342" s="254" t="s">
        <v>182</v>
      </c>
      <c r="B342" s="251">
        <f>SUM(E342:G342)</f>
        <v>112.027</v>
      </c>
      <c r="C342" s="259">
        <f>C349</f>
        <v>23.089</v>
      </c>
      <c r="D342" s="259">
        <f>D349</f>
        <v>28.9</v>
      </c>
      <c r="E342" s="259">
        <f>E349</f>
        <v>28.027</v>
      </c>
      <c r="F342" s="259">
        <f>F349</f>
        <v>42</v>
      </c>
      <c r="G342" s="259">
        <f>G349</f>
        <v>42</v>
      </c>
      <c r="H342" s="402"/>
      <c r="I342" s="402"/>
    </row>
    <row r="343" spans="1:9" ht="16.5" customHeight="1">
      <c r="A343" s="254" t="s">
        <v>183</v>
      </c>
      <c r="B343" s="251">
        <f>SUM(E343:G343)</f>
        <v>393.9</v>
      </c>
      <c r="C343" s="259">
        <f>C350+C373</f>
        <v>123.118</v>
      </c>
      <c r="D343" s="259">
        <f>D350+D373</f>
        <v>122.395</v>
      </c>
      <c r="E343" s="259">
        <f>E350+E373</f>
        <v>130.9</v>
      </c>
      <c r="F343" s="259">
        <f>F350+F373</f>
        <v>131.5</v>
      </c>
      <c r="G343" s="259">
        <f>G350+G373</f>
        <v>131.5</v>
      </c>
      <c r="H343" s="402"/>
      <c r="I343" s="402"/>
    </row>
    <row r="344" spans="1:9" ht="16.5" customHeight="1">
      <c r="A344" s="254" t="s">
        <v>529</v>
      </c>
      <c r="B344" s="251">
        <f>SUM(E344:G344)</f>
        <v>1290</v>
      </c>
      <c r="C344" s="259">
        <f>C374</f>
        <v>1020</v>
      </c>
      <c r="D344" s="259">
        <f>D374</f>
        <v>510</v>
      </c>
      <c r="E344" s="259">
        <f>E374</f>
        <v>430</v>
      </c>
      <c r="F344" s="259">
        <f>F374</f>
        <v>430</v>
      </c>
      <c r="G344" s="259">
        <f>G374</f>
        <v>430</v>
      </c>
      <c r="H344" s="402"/>
      <c r="I344" s="402"/>
    </row>
    <row r="345" spans="1:9" ht="16.5" customHeight="1">
      <c r="A345" s="254" t="s">
        <v>190</v>
      </c>
      <c r="B345" s="251">
        <f>SUM(E345:G345)</f>
        <v>0</v>
      </c>
      <c r="C345" s="259">
        <f>C351</f>
        <v>1.5</v>
      </c>
      <c r="D345" s="259">
        <f>D351</f>
        <v>0</v>
      </c>
      <c r="E345" s="259">
        <f>E351</f>
        <v>0</v>
      </c>
      <c r="F345" s="259">
        <f>F351</f>
        <v>0</v>
      </c>
      <c r="G345" s="259">
        <f>G351</f>
        <v>0</v>
      </c>
      <c r="H345" s="253"/>
      <c r="I345" s="402"/>
    </row>
    <row r="346" spans="1:9" ht="31.5" customHeight="1">
      <c r="A346" s="292" t="s">
        <v>130</v>
      </c>
      <c r="B346" s="293">
        <f aca="true" t="shared" si="26" ref="B346:G346">SUM(B348:B351)</f>
        <v>123.048</v>
      </c>
      <c r="C346" s="293">
        <f t="shared" si="26"/>
        <v>31.894</v>
      </c>
      <c r="D346" s="293">
        <f t="shared" si="26"/>
        <v>36.528</v>
      </c>
      <c r="E346" s="293">
        <f t="shared" si="26"/>
        <v>30.048000000000002</v>
      </c>
      <c r="F346" s="293">
        <f t="shared" si="26"/>
        <v>46.5</v>
      </c>
      <c r="G346" s="293">
        <f t="shared" si="26"/>
        <v>46.5</v>
      </c>
      <c r="H346" s="402" t="s">
        <v>336</v>
      </c>
      <c r="I346" s="402"/>
    </row>
    <row r="347" spans="1:9" ht="16.5" customHeight="1">
      <c r="A347" s="294" t="s">
        <v>181</v>
      </c>
      <c r="B347" s="293"/>
      <c r="C347" s="295"/>
      <c r="D347" s="295"/>
      <c r="E347" s="295"/>
      <c r="F347" s="295"/>
      <c r="G347" s="295"/>
      <c r="H347" s="402"/>
      <c r="I347" s="402"/>
    </row>
    <row r="348" spans="1:9" ht="16.5" customHeight="1">
      <c r="A348" s="296" t="s">
        <v>400</v>
      </c>
      <c r="B348" s="293">
        <f>SUM(E348:G348)</f>
        <v>8.521</v>
      </c>
      <c r="C348" s="295">
        <v>7.154</v>
      </c>
      <c r="D348" s="295">
        <f>7.262</f>
        <v>7.262</v>
      </c>
      <c r="E348" s="295">
        <v>1.521</v>
      </c>
      <c r="F348" s="295">
        <v>3.5</v>
      </c>
      <c r="G348" s="295">
        <v>3.5</v>
      </c>
      <c r="H348" s="402"/>
      <c r="I348" s="402"/>
    </row>
    <row r="349" spans="1:9" ht="16.5" customHeight="1">
      <c r="A349" s="296" t="s">
        <v>131</v>
      </c>
      <c r="B349" s="293">
        <f>SUM(E349:G349)</f>
        <v>112.027</v>
      </c>
      <c r="C349" s="295">
        <v>23.089</v>
      </c>
      <c r="D349" s="295">
        <v>28.9</v>
      </c>
      <c r="E349" s="295">
        <v>28.027</v>
      </c>
      <c r="F349" s="295">
        <v>42</v>
      </c>
      <c r="G349" s="295">
        <v>42</v>
      </c>
      <c r="H349" s="402"/>
      <c r="I349" s="402"/>
    </row>
    <row r="350" spans="1:9" ht="16.5" customHeight="1">
      <c r="A350" s="296" t="s">
        <v>183</v>
      </c>
      <c r="B350" s="293">
        <f>SUM(E350:G350)</f>
        <v>2.5</v>
      </c>
      <c r="C350" s="295">
        <v>0.151</v>
      </c>
      <c r="D350" s="295">
        <v>0.366</v>
      </c>
      <c r="E350" s="295">
        <v>0.5</v>
      </c>
      <c r="F350" s="295">
        <v>1</v>
      </c>
      <c r="G350" s="295">
        <v>1</v>
      </c>
      <c r="H350" s="402"/>
      <c r="I350" s="402"/>
    </row>
    <row r="351" spans="1:9" ht="16.5" customHeight="1">
      <c r="A351" s="296" t="s">
        <v>190</v>
      </c>
      <c r="B351" s="293">
        <f>SUM(E351:G351)</f>
        <v>0</v>
      </c>
      <c r="C351" s="295">
        <v>1.5</v>
      </c>
      <c r="D351" s="295">
        <v>0</v>
      </c>
      <c r="E351" s="295">
        <v>0</v>
      </c>
      <c r="F351" s="295">
        <v>0</v>
      </c>
      <c r="G351" s="295">
        <v>0</v>
      </c>
      <c r="H351" s="402"/>
      <c r="I351" s="402"/>
    </row>
    <row r="352" spans="1:9" ht="90.75" customHeight="1">
      <c r="A352" s="255" t="s">
        <v>132</v>
      </c>
      <c r="B352" s="251">
        <f aca="true" t="shared" si="27" ref="B352:G352">SUM(B354:B355)</f>
        <v>56.021</v>
      </c>
      <c r="C352" s="251">
        <f t="shared" si="27"/>
        <v>16.77</v>
      </c>
      <c r="D352" s="251">
        <f t="shared" si="27"/>
        <v>22.369999999999997</v>
      </c>
      <c r="E352" s="251">
        <f t="shared" si="27"/>
        <v>16.021</v>
      </c>
      <c r="F352" s="251">
        <f t="shared" si="27"/>
        <v>20</v>
      </c>
      <c r="G352" s="251">
        <f t="shared" si="27"/>
        <v>20</v>
      </c>
      <c r="H352" s="402" t="s">
        <v>337</v>
      </c>
      <c r="I352" s="402"/>
    </row>
    <row r="353" spans="1:9" s="89" customFormat="1" ht="16.5" customHeight="1">
      <c r="A353" s="261" t="s">
        <v>181</v>
      </c>
      <c r="B353" s="251"/>
      <c r="C353" s="259"/>
      <c r="D353" s="259"/>
      <c r="E353" s="259"/>
      <c r="F353" s="259"/>
      <c r="G353" s="259"/>
      <c r="H353" s="402"/>
      <c r="I353" s="402"/>
    </row>
    <row r="354" spans="1:9" s="89" customFormat="1" ht="16.5" customHeight="1">
      <c r="A354" s="275" t="s">
        <v>400</v>
      </c>
      <c r="B354" s="251">
        <f>SUM(E354:G354)</f>
        <v>1.021</v>
      </c>
      <c r="C354" s="259">
        <v>7.061</v>
      </c>
      <c r="D354" s="259">
        <v>7.061</v>
      </c>
      <c r="E354" s="259">
        <v>1.021</v>
      </c>
      <c r="F354" s="259"/>
      <c r="G354" s="259"/>
      <c r="H354" s="402"/>
      <c r="I354" s="402"/>
    </row>
    <row r="355" spans="1:9" ht="16.5" customHeight="1">
      <c r="A355" s="254" t="s">
        <v>182</v>
      </c>
      <c r="B355" s="251">
        <f>SUM(E355:G355)</f>
        <v>55</v>
      </c>
      <c r="C355" s="252">
        <v>9.709</v>
      </c>
      <c r="D355" s="252">
        <v>15.309</v>
      </c>
      <c r="E355" s="252">
        <v>15</v>
      </c>
      <c r="F355" s="252">
        <v>20</v>
      </c>
      <c r="G355" s="252">
        <v>20</v>
      </c>
      <c r="H355" s="402"/>
      <c r="I355" s="402"/>
    </row>
    <row r="356" spans="1:9" ht="31.5" customHeight="1">
      <c r="A356" s="255" t="s">
        <v>134</v>
      </c>
      <c r="B356" s="251">
        <f aca="true" t="shared" si="28" ref="B356:G356">SUM(B358:B360)</f>
        <v>12.527000000000001</v>
      </c>
      <c r="C356" s="251">
        <f t="shared" si="28"/>
        <v>0</v>
      </c>
      <c r="D356" s="251">
        <f t="shared" si="28"/>
        <v>0</v>
      </c>
      <c r="E356" s="251">
        <f t="shared" si="28"/>
        <v>2.527</v>
      </c>
      <c r="F356" s="251">
        <f t="shared" si="28"/>
        <v>5</v>
      </c>
      <c r="G356" s="251">
        <f t="shared" si="28"/>
        <v>5</v>
      </c>
      <c r="H356" s="402"/>
      <c r="I356" s="402"/>
    </row>
    <row r="357" spans="1:9" ht="16.5" customHeight="1">
      <c r="A357" s="250" t="s">
        <v>181</v>
      </c>
      <c r="B357" s="251"/>
      <c r="C357" s="252"/>
      <c r="D357" s="252"/>
      <c r="E357" s="252"/>
      <c r="F357" s="252"/>
      <c r="G357" s="252"/>
      <c r="H357" s="402"/>
      <c r="I357" s="402"/>
    </row>
    <row r="358" spans="1:9" ht="16.5" customHeight="1">
      <c r="A358" s="254" t="s">
        <v>400</v>
      </c>
      <c r="B358" s="252">
        <f>SUM(E358:G358)</f>
        <v>6</v>
      </c>
      <c r="C358" s="252"/>
      <c r="D358" s="252"/>
      <c r="E358" s="252"/>
      <c r="F358" s="252">
        <v>3</v>
      </c>
      <c r="G358" s="252">
        <v>3</v>
      </c>
      <c r="H358" s="402"/>
      <c r="I358" s="402"/>
    </row>
    <row r="359" spans="1:9" ht="16.5" customHeight="1">
      <c r="A359" s="254" t="s">
        <v>182</v>
      </c>
      <c r="B359" s="252">
        <f>SUM(E359:G359)</f>
        <v>5.527</v>
      </c>
      <c r="C359" s="252"/>
      <c r="D359" s="252"/>
      <c r="E359" s="252">
        <v>2.527</v>
      </c>
      <c r="F359" s="252">
        <v>1.5</v>
      </c>
      <c r="G359" s="252">
        <v>1.5</v>
      </c>
      <c r="H359" s="402"/>
      <c r="I359" s="402"/>
    </row>
    <row r="360" spans="1:9" ht="16.5" customHeight="1">
      <c r="A360" s="254" t="s">
        <v>183</v>
      </c>
      <c r="B360" s="252">
        <f>SUM(E360:G360)</f>
        <v>1</v>
      </c>
      <c r="C360" s="252"/>
      <c r="D360" s="252"/>
      <c r="E360" s="252"/>
      <c r="F360" s="252">
        <v>0.5</v>
      </c>
      <c r="G360" s="252">
        <v>0.5</v>
      </c>
      <c r="H360" s="402"/>
      <c r="I360" s="402"/>
    </row>
    <row r="361" spans="1:9" ht="31.5" customHeight="1">
      <c r="A361" s="255" t="s">
        <v>136</v>
      </c>
      <c r="B361" s="293">
        <f aca="true" t="shared" si="29" ref="B361:G361">SUM(B363:B365)</f>
        <v>4.5</v>
      </c>
      <c r="C361" s="293">
        <f t="shared" si="29"/>
        <v>0.40700000000000003</v>
      </c>
      <c r="D361" s="293">
        <f t="shared" si="29"/>
        <v>0.943</v>
      </c>
      <c r="E361" s="293">
        <f t="shared" si="29"/>
        <v>1.5</v>
      </c>
      <c r="F361" s="293">
        <f t="shared" si="29"/>
        <v>1.5</v>
      </c>
      <c r="G361" s="293">
        <f t="shared" si="29"/>
        <v>1.5</v>
      </c>
      <c r="H361" s="402"/>
      <c r="I361" s="402"/>
    </row>
    <row r="362" spans="1:9" ht="15" customHeight="1">
      <c r="A362" s="250" t="s">
        <v>181</v>
      </c>
      <c r="B362" s="293"/>
      <c r="C362" s="295"/>
      <c r="D362" s="295"/>
      <c r="E362" s="295"/>
      <c r="F362" s="295"/>
      <c r="G362" s="295"/>
      <c r="H362" s="402"/>
      <c r="I362" s="402"/>
    </row>
    <row r="363" spans="1:9" ht="16.5" customHeight="1">
      <c r="A363" s="254" t="s">
        <v>400</v>
      </c>
      <c r="B363" s="293">
        <f>SUM(E363:G363)</f>
        <v>1.5</v>
      </c>
      <c r="C363" s="295">
        <v>0.093</v>
      </c>
      <c r="D363" s="295">
        <v>0.2</v>
      </c>
      <c r="E363" s="295">
        <v>0.5</v>
      </c>
      <c r="F363" s="295">
        <v>0.5</v>
      </c>
      <c r="G363" s="295">
        <v>0.5</v>
      </c>
      <c r="H363" s="402"/>
      <c r="I363" s="402"/>
    </row>
    <row r="364" spans="1:9" ht="16.5" customHeight="1">
      <c r="A364" s="254" t="s">
        <v>182</v>
      </c>
      <c r="B364" s="293">
        <f>SUM(E364:G364)</f>
        <v>1.5</v>
      </c>
      <c r="C364" s="295">
        <v>0.163</v>
      </c>
      <c r="D364" s="295">
        <v>0.377</v>
      </c>
      <c r="E364" s="295">
        <v>0.5</v>
      </c>
      <c r="F364" s="295">
        <v>0.5</v>
      </c>
      <c r="G364" s="295">
        <v>0.5</v>
      </c>
      <c r="H364" s="402"/>
      <c r="I364" s="402"/>
    </row>
    <row r="365" spans="1:9" ht="16.5" customHeight="1">
      <c r="A365" s="254" t="s">
        <v>183</v>
      </c>
      <c r="B365" s="293">
        <f>SUM(E365:G365)</f>
        <v>1.5</v>
      </c>
      <c r="C365" s="295">
        <v>0.151</v>
      </c>
      <c r="D365" s="295">
        <v>0.366</v>
      </c>
      <c r="E365" s="295">
        <v>0.5</v>
      </c>
      <c r="F365" s="295">
        <v>0.5</v>
      </c>
      <c r="G365" s="295">
        <v>0.5</v>
      </c>
      <c r="H365" s="402"/>
      <c r="I365" s="402"/>
    </row>
    <row r="366" spans="1:9" ht="31.5" customHeight="1">
      <c r="A366" s="255" t="s">
        <v>138</v>
      </c>
      <c r="B366" s="251">
        <f aca="true" t="shared" si="30" ref="B366:G366">SUM(B368:B369)</f>
        <v>50</v>
      </c>
      <c r="C366" s="251">
        <f t="shared" si="30"/>
        <v>14.7</v>
      </c>
      <c r="D366" s="251">
        <f t="shared" si="30"/>
        <v>13.2</v>
      </c>
      <c r="E366" s="251">
        <f t="shared" si="30"/>
        <v>10</v>
      </c>
      <c r="F366" s="251">
        <f t="shared" si="30"/>
        <v>20</v>
      </c>
      <c r="G366" s="251">
        <f t="shared" si="30"/>
        <v>20</v>
      </c>
      <c r="H366" s="402" t="s">
        <v>338</v>
      </c>
      <c r="I366" s="402"/>
    </row>
    <row r="367" spans="1:9" ht="16.5" customHeight="1">
      <c r="A367" s="250" t="s">
        <v>181</v>
      </c>
      <c r="B367" s="251"/>
      <c r="C367" s="252"/>
      <c r="D367" s="252"/>
      <c r="E367" s="252"/>
      <c r="F367" s="252"/>
      <c r="G367" s="252"/>
      <c r="H367" s="402"/>
      <c r="I367" s="402"/>
    </row>
    <row r="368" spans="1:9" ht="32.25" customHeight="1">
      <c r="A368" s="254" t="s">
        <v>140</v>
      </c>
      <c r="B368" s="251">
        <f>SUM(E368:G368)</f>
        <v>50</v>
      </c>
      <c r="C368" s="252">
        <v>13.2</v>
      </c>
      <c r="D368" s="252">
        <v>13.2</v>
      </c>
      <c r="E368" s="252">
        <v>10</v>
      </c>
      <c r="F368" s="252">
        <v>20</v>
      </c>
      <c r="G368" s="252">
        <v>20</v>
      </c>
      <c r="H368" s="402"/>
      <c r="I368" s="402"/>
    </row>
    <row r="369" spans="1:9" ht="36.75" customHeight="1">
      <c r="A369" s="254" t="s">
        <v>141</v>
      </c>
      <c r="B369" s="251">
        <f>SUM(E369:G369)</f>
        <v>0</v>
      </c>
      <c r="C369" s="252">
        <v>1.5</v>
      </c>
      <c r="D369" s="252"/>
      <c r="E369" s="252"/>
      <c r="F369" s="252"/>
      <c r="G369" s="252"/>
      <c r="H369" s="402"/>
      <c r="I369" s="402"/>
    </row>
    <row r="370" spans="1:9" ht="16.5" customHeight="1">
      <c r="A370" s="255" t="s">
        <v>518</v>
      </c>
      <c r="B370" s="251">
        <f>SUM(B372:B374)</f>
        <v>1694.9479999999999</v>
      </c>
      <c r="C370" s="251">
        <f>SUM(C372:C373)</f>
        <v>126.249</v>
      </c>
      <c r="D370" s="251">
        <f>SUM(D372:D373)</f>
        <v>126.25</v>
      </c>
      <c r="E370" s="251">
        <f>SUM(E372:E373)</f>
        <v>133.948</v>
      </c>
      <c r="F370" s="251">
        <f>SUM(F372:F373)</f>
        <v>135.5</v>
      </c>
      <c r="G370" s="251">
        <f>SUM(G372:G373)</f>
        <v>135.5</v>
      </c>
      <c r="H370" s="402"/>
      <c r="I370" s="402"/>
    </row>
    <row r="371" spans="1:9" ht="16.5" customHeight="1">
      <c r="A371" s="250" t="s">
        <v>181</v>
      </c>
      <c r="B371" s="251"/>
      <c r="C371" s="252"/>
      <c r="D371" s="252"/>
      <c r="E371" s="252"/>
      <c r="F371" s="252"/>
      <c r="G371" s="252"/>
      <c r="H371" s="402"/>
      <c r="I371" s="402"/>
    </row>
    <row r="372" spans="1:9" ht="16.5" customHeight="1">
      <c r="A372" s="254" t="s">
        <v>400</v>
      </c>
      <c r="B372" s="251">
        <f>SUM(E372:G372)</f>
        <v>13.548</v>
      </c>
      <c r="C372" s="252">
        <v>3.282</v>
      </c>
      <c r="D372" s="252">
        <v>4.221</v>
      </c>
      <c r="E372" s="252">
        <v>3.548</v>
      </c>
      <c r="F372" s="252">
        <v>5</v>
      </c>
      <c r="G372" s="252">
        <v>5</v>
      </c>
      <c r="H372" s="402"/>
      <c r="I372" s="402"/>
    </row>
    <row r="373" spans="1:9" ht="16.5" customHeight="1">
      <c r="A373" s="254" t="s">
        <v>183</v>
      </c>
      <c r="B373" s="251">
        <f>SUM(E373:G373)</f>
        <v>391.4</v>
      </c>
      <c r="C373" s="252">
        <v>122.967</v>
      </c>
      <c r="D373" s="252">
        <v>122.029</v>
      </c>
      <c r="E373" s="252">
        <v>130.4</v>
      </c>
      <c r="F373" s="252">
        <v>130.5</v>
      </c>
      <c r="G373" s="252">
        <v>130.5</v>
      </c>
      <c r="H373" s="402"/>
      <c r="I373" s="402"/>
    </row>
    <row r="374" spans="1:9" ht="16.5" customHeight="1">
      <c r="A374" s="254" t="s">
        <v>454</v>
      </c>
      <c r="B374" s="251">
        <f>SUM(E374:G374)</f>
        <v>1290</v>
      </c>
      <c r="C374" s="252">
        <f>C375</f>
        <v>1020</v>
      </c>
      <c r="D374" s="252">
        <f>D375</f>
        <v>510</v>
      </c>
      <c r="E374" s="252">
        <f>E375</f>
        <v>430</v>
      </c>
      <c r="F374" s="252">
        <f>F375</f>
        <v>430</v>
      </c>
      <c r="G374" s="252">
        <f>G375</f>
        <v>430</v>
      </c>
      <c r="H374" s="253"/>
      <c r="I374" s="253"/>
    </row>
    <row r="375" spans="1:9" ht="31.5" customHeight="1">
      <c r="A375" s="255" t="s">
        <v>290</v>
      </c>
      <c r="B375" s="251">
        <f aca="true" t="shared" si="31" ref="B375:G375">SUM(B377)</f>
        <v>1290</v>
      </c>
      <c r="C375" s="251">
        <f t="shared" si="31"/>
        <v>1020</v>
      </c>
      <c r="D375" s="251">
        <f t="shared" si="31"/>
        <v>510</v>
      </c>
      <c r="E375" s="251">
        <f t="shared" si="31"/>
        <v>430</v>
      </c>
      <c r="F375" s="251">
        <f t="shared" si="31"/>
        <v>430</v>
      </c>
      <c r="G375" s="251">
        <f t="shared" si="31"/>
        <v>430</v>
      </c>
      <c r="H375" s="402"/>
      <c r="I375" s="402"/>
    </row>
    <row r="376" spans="1:9" ht="16.5" customHeight="1">
      <c r="A376" s="250" t="s">
        <v>181</v>
      </c>
      <c r="B376" s="251"/>
      <c r="C376" s="252"/>
      <c r="D376" s="252"/>
      <c r="E376" s="252"/>
      <c r="F376" s="252"/>
      <c r="G376" s="252"/>
      <c r="H376" s="402"/>
      <c r="I376" s="402"/>
    </row>
    <row r="377" spans="1:9" ht="16.5" customHeight="1">
      <c r="A377" s="254" t="s">
        <v>454</v>
      </c>
      <c r="B377" s="251">
        <f>SUM(E377:G377)</f>
        <v>1290</v>
      </c>
      <c r="C377" s="252">
        <v>1020</v>
      </c>
      <c r="D377" s="252">
        <v>510</v>
      </c>
      <c r="E377" s="252">
        <v>430</v>
      </c>
      <c r="F377" s="252">
        <v>430</v>
      </c>
      <c r="G377" s="252">
        <v>430</v>
      </c>
      <c r="H377" s="402"/>
      <c r="I377" s="402"/>
    </row>
    <row r="378" spans="1:9" ht="33.75" customHeight="1">
      <c r="A378" s="276" t="s">
        <v>293</v>
      </c>
      <c r="B378" s="251">
        <f aca="true" t="shared" si="32" ref="B378:G378">SUM(B380:B381)</f>
        <v>44.948</v>
      </c>
      <c r="C378" s="251">
        <f t="shared" si="32"/>
        <v>6.1370000000000005</v>
      </c>
      <c r="D378" s="251">
        <f t="shared" si="32"/>
        <v>6.138</v>
      </c>
      <c r="E378" s="251">
        <f t="shared" si="32"/>
        <v>13.948</v>
      </c>
      <c r="F378" s="251">
        <f t="shared" si="32"/>
        <v>15.5</v>
      </c>
      <c r="G378" s="251">
        <f t="shared" si="32"/>
        <v>15.5</v>
      </c>
      <c r="H378" s="402" t="s">
        <v>429</v>
      </c>
      <c r="I378" s="402"/>
    </row>
    <row r="379" spans="1:9" ht="16.5" customHeight="1">
      <c r="A379" s="277" t="s">
        <v>181</v>
      </c>
      <c r="B379" s="251"/>
      <c r="C379" s="252"/>
      <c r="D379" s="252"/>
      <c r="E379" s="252"/>
      <c r="F379" s="252"/>
      <c r="G379" s="252"/>
      <c r="H379" s="402"/>
      <c r="I379" s="402"/>
    </row>
    <row r="380" spans="1:9" ht="16.5" customHeight="1">
      <c r="A380" s="254" t="s">
        <v>400</v>
      </c>
      <c r="B380" s="251">
        <f>SUM(E380:G380)</f>
        <v>13.548</v>
      </c>
      <c r="C380" s="252">
        <v>3.282</v>
      </c>
      <c r="D380" s="252">
        <v>4.221</v>
      </c>
      <c r="E380" s="252">
        <v>3.548</v>
      </c>
      <c r="F380" s="252">
        <v>5</v>
      </c>
      <c r="G380" s="252">
        <v>5</v>
      </c>
      <c r="H380" s="402"/>
      <c r="I380" s="402"/>
    </row>
    <row r="381" spans="1:9" ht="16.5" customHeight="1">
      <c r="A381" s="254" t="s">
        <v>183</v>
      </c>
      <c r="B381" s="251">
        <f>SUM(E381:G381)</f>
        <v>31.4</v>
      </c>
      <c r="C381" s="252">
        <v>2.855</v>
      </c>
      <c r="D381" s="252">
        <v>1.917</v>
      </c>
      <c r="E381" s="252">
        <v>10.4</v>
      </c>
      <c r="F381" s="252">
        <v>10.5</v>
      </c>
      <c r="G381" s="252">
        <v>10.5</v>
      </c>
      <c r="H381" s="402"/>
      <c r="I381" s="402"/>
    </row>
    <row r="382" spans="1:9" ht="31.5" customHeight="1">
      <c r="A382" s="260" t="s">
        <v>296</v>
      </c>
      <c r="B382" s="251">
        <f aca="true" t="shared" si="33" ref="B382:G382">B384</f>
        <v>360</v>
      </c>
      <c r="C382" s="251">
        <f t="shared" si="33"/>
        <v>120.112</v>
      </c>
      <c r="D382" s="251">
        <f t="shared" si="33"/>
        <v>120.112</v>
      </c>
      <c r="E382" s="251">
        <f t="shared" si="33"/>
        <v>120</v>
      </c>
      <c r="F382" s="251">
        <f t="shared" si="33"/>
        <v>120</v>
      </c>
      <c r="G382" s="251">
        <f t="shared" si="33"/>
        <v>120</v>
      </c>
      <c r="H382" s="402"/>
      <c r="I382" s="402"/>
    </row>
    <row r="383" spans="1:9" ht="15" customHeight="1">
      <c r="A383" s="261" t="s">
        <v>181</v>
      </c>
      <c r="B383" s="251"/>
      <c r="C383" s="259"/>
      <c r="D383" s="290"/>
      <c r="E383" s="290"/>
      <c r="F383" s="290"/>
      <c r="G383" s="290"/>
      <c r="H383" s="402"/>
      <c r="I383" s="402"/>
    </row>
    <row r="384" spans="1:9" ht="15" customHeight="1">
      <c r="A384" s="254" t="s">
        <v>183</v>
      </c>
      <c r="B384" s="251">
        <f aca="true" t="shared" si="34" ref="B384:G384">SUM(B385:B388)</f>
        <v>360</v>
      </c>
      <c r="C384" s="251">
        <f t="shared" si="34"/>
        <v>120.112</v>
      </c>
      <c r="D384" s="251">
        <f t="shared" si="34"/>
        <v>120.112</v>
      </c>
      <c r="E384" s="251">
        <f t="shared" si="34"/>
        <v>120</v>
      </c>
      <c r="F384" s="251">
        <f t="shared" si="34"/>
        <v>120</v>
      </c>
      <c r="G384" s="251">
        <f t="shared" si="34"/>
        <v>120</v>
      </c>
      <c r="H384" s="253"/>
      <c r="I384" s="253"/>
    </row>
    <row r="385" spans="1:9" ht="63">
      <c r="A385" s="264" t="s">
        <v>331</v>
      </c>
      <c r="B385" s="251">
        <f>SUM(E385:G385)</f>
        <v>54.797999999999995</v>
      </c>
      <c r="C385" s="252">
        <v>29.758</v>
      </c>
      <c r="D385" s="293">
        <v>29.758</v>
      </c>
      <c r="E385" s="293">
        <v>18.266</v>
      </c>
      <c r="F385" s="293">
        <v>18.266</v>
      </c>
      <c r="G385" s="293">
        <v>18.266</v>
      </c>
      <c r="H385" s="253" t="s">
        <v>339</v>
      </c>
      <c r="I385" s="253"/>
    </row>
    <row r="386" spans="1:9" ht="126">
      <c r="A386" s="280" t="s">
        <v>332</v>
      </c>
      <c r="B386" s="251">
        <f>SUM(E386:G386)</f>
        <v>259.08</v>
      </c>
      <c r="C386" s="257">
        <v>69.045</v>
      </c>
      <c r="D386" s="289">
        <v>69.045</v>
      </c>
      <c r="E386" s="289">
        <v>86.36</v>
      </c>
      <c r="F386" s="289">
        <v>86.36</v>
      </c>
      <c r="G386" s="289">
        <v>86.36</v>
      </c>
      <c r="H386" s="253" t="s">
        <v>340</v>
      </c>
      <c r="I386" s="253"/>
    </row>
    <row r="387" spans="1:9" ht="78.75">
      <c r="A387" s="264" t="s">
        <v>333</v>
      </c>
      <c r="B387" s="251">
        <f>SUM(E387:G387)</f>
        <v>46.122</v>
      </c>
      <c r="C387" s="252">
        <v>16.147</v>
      </c>
      <c r="D387" s="293">
        <v>16.147</v>
      </c>
      <c r="E387" s="293">
        <v>15.374</v>
      </c>
      <c r="F387" s="293">
        <v>15.374</v>
      </c>
      <c r="G387" s="293">
        <v>15.374</v>
      </c>
      <c r="H387" s="253" t="s">
        <v>341</v>
      </c>
      <c r="I387" s="253"/>
    </row>
    <row r="388" spans="1:9" ht="15.75">
      <c r="A388" s="264" t="s">
        <v>334</v>
      </c>
      <c r="B388" s="251">
        <f>SUM(E388:G388)</f>
        <v>0</v>
      </c>
      <c r="C388" s="252">
        <v>5.162</v>
      </c>
      <c r="D388" s="295">
        <v>5.162</v>
      </c>
      <c r="E388" s="295"/>
      <c r="F388" s="295"/>
      <c r="G388" s="295"/>
      <c r="H388" s="253"/>
      <c r="I388" s="253"/>
    </row>
    <row r="389" spans="1:9" s="89" customFormat="1" ht="33.75" customHeight="1">
      <c r="A389" s="319" t="s">
        <v>329</v>
      </c>
      <c r="B389" s="320">
        <f aca="true" t="shared" si="35" ref="B389:G389">SUM(B391:B393)</f>
        <v>208.338</v>
      </c>
      <c r="C389" s="320">
        <f t="shared" si="35"/>
        <v>30.695999999999998</v>
      </c>
      <c r="D389" s="320">
        <f t="shared" si="35"/>
        <v>42.73899999999999</v>
      </c>
      <c r="E389" s="320">
        <f t="shared" si="35"/>
        <v>59.58</v>
      </c>
      <c r="F389" s="320">
        <f t="shared" si="35"/>
        <v>69.31200000000001</v>
      </c>
      <c r="G389" s="320">
        <f t="shared" si="35"/>
        <v>79.44600000000001</v>
      </c>
      <c r="H389" s="249"/>
      <c r="I389" s="249"/>
    </row>
    <row r="390" spans="1:9" s="89" customFormat="1" ht="15.75">
      <c r="A390" s="313" t="s">
        <v>181</v>
      </c>
      <c r="B390" s="321"/>
      <c r="C390" s="290"/>
      <c r="D390" s="290"/>
      <c r="E390" s="290"/>
      <c r="F390" s="290"/>
      <c r="G390" s="290"/>
      <c r="H390" s="249"/>
      <c r="I390" s="249"/>
    </row>
    <row r="391" spans="1:9" s="89" customFormat="1" ht="21" customHeight="1">
      <c r="A391" s="322" t="s">
        <v>400</v>
      </c>
      <c r="B391" s="321">
        <f>SUM(E391:G391)</f>
        <v>81</v>
      </c>
      <c r="C391" s="290">
        <f>C396+C407+C417</f>
        <v>14.205999999999998</v>
      </c>
      <c r="D391" s="290">
        <f>D396+D407+D417</f>
        <v>15.200999999999999</v>
      </c>
      <c r="E391" s="290">
        <f>E396+E407+E417</f>
        <v>22</v>
      </c>
      <c r="F391" s="290">
        <f>F396+F407+F417</f>
        <v>27</v>
      </c>
      <c r="G391" s="290">
        <f>G396+G407+G417</f>
        <v>32</v>
      </c>
      <c r="H391" s="249"/>
      <c r="I391" s="249"/>
    </row>
    <row r="392" spans="1:9" s="89" customFormat="1" ht="15.75">
      <c r="A392" s="322" t="s">
        <v>182</v>
      </c>
      <c r="B392" s="321">
        <f>SUM(E392:G392)</f>
        <v>116.826</v>
      </c>
      <c r="C392" s="290">
        <f>C397+C401+C404+C408+C411+C414</f>
        <v>14.961</v>
      </c>
      <c r="D392" s="290">
        <f>D397+D401+D404+D408+D411+D414</f>
        <v>26.008999999999997</v>
      </c>
      <c r="E392" s="290">
        <f>E397+E401+E404+E408+E411+E414</f>
        <v>33.942</v>
      </c>
      <c r="F392" s="290">
        <f>F397+F401+F404+F408+F411+F414</f>
        <v>38.942</v>
      </c>
      <c r="G392" s="290">
        <f>G397+G401+G404+G408+G411+G414</f>
        <v>43.942</v>
      </c>
      <c r="H392" s="249"/>
      <c r="I392" s="249"/>
    </row>
    <row r="393" spans="1:9" s="89" customFormat="1" ht="15.75">
      <c r="A393" s="322" t="s">
        <v>183</v>
      </c>
      <c r="B393" s="321">
        <f>SUM(E393:G393)</f>
        <v>10.512</v>
      </c>
      <c r="C393" s="290">
        <f>C398</f>
        <v>1.529</v>
      </c>
      <c r="D393" s="290">
        <f>D398</f>
        <v>1.529</v>
      </c>
      <c r="E393" s="290">
        <f>E398</f>
        <v>3.638</v>
      </c>
      <c r="F393" s="290">
        <f>F398</f>
        <v>3.37</v>
      </c>
      <c r="G393" s="290">
        <f>G398</f>
        <v>3.504</v>
      </c>
      <c r="H393" s="249"/>
      <c r="I393" s="249"/>
    </row>
    <row r="394" spans="1:9" s="89" customFormat="1" ht="31.5" customHeight="1">
      <c r="A394" s="323" t="s">
        <v>469</v>
      </c>
      <c r="B394" s="301">
        <f aca="true" t="shared" si="36" ref="B394:G394">SUM(B396:B398)</f>
        <v>43.512</v>
      </c>
      <c r="C394" s="301">
        <f t="shared" si="36"/>
        <v>12.341000000000001</v>
      </c>
      <c r="D394" s="301">
        <f t="shared" si="36"/>
        <v>12.529</v>
      </c>
      <c r="E394" s="301">
        <f t="shared" si="36"/>
        <v>14.638</v>
      </c>
      <c r="F394" s="301">
        <f t="shared" si="36"/>
        <v>14.370000000000001</v>
      </c>
      <c r="G394" s="301">
        <f t="shared" si="36"/>
        <v>14.504</v>
      </c>
      <c r="H394" s="273"/>
      <c r="I394" s="400" t="s">
        <v>438</v>
      </c>
    </row>
    <row r="395" spans="1:9" ht="16.5" customHeight="1">
      <c r="A395" s="313" t="s">
        <v>181</v>
      </c>
      <c r="B395" s="301"/>
      <c r="C395" s="295"/>
      <c r="D395" s="295"/>
      <c r="E395" s="295"/>
      <c r="F395" s="295"/>
      <c r="G395" s="295"/>
      <c r="H395" s="273"/>
      <c r="I395" s="400"/>
    </row>
    <row r="396" spans="1:9" ht="16.5" customHeight="1">
      <c r="A396" s="322" t="s">
        <v>400</v>
      </c>
      <c r="B396" s="301">
        <f>SUM(E396:G396)</f>
        <v>13.5</v>
      </c>
      <c r="C396" s="295">
        <v>4.428</v>
      </c>
      <c r="D396" s="295">
        <v>4.5</v>
      </c>
      <c r="E396" s="295">
        <v>4.5</v>
      </c>
      <c r="F396" s="295">
        <v>4.5</v>
      </c>
      <c r="G396" s="295">
        <v>4.5</v>
      </c>
      <c r="H396" s="273"/>
      <c r="I396" s="400"/>
    </row>
    <row r="397" spans="1:9" s="89" customFormat="1" ht="18.75" customHeight="1">
      <c r="A397" s="322" t="s">
        <v>182</v>
      </c>
      <c r="B397" s="301">
        <f>SUM(E397:G397)</f>
        <v>19.5</v>
      </c>
      <c r="C397" s="295">
        <v>6.384</v>
      </c>
      <c r="D397" s="295">
        <v>6.5</v>
      </c>
      <c r="E397" s="295">
        <v>6.5</v>
      </c>
      <c r="F397" s="295">
        <v>6.5</v>
      </c>
      <c r="G397" s="295">
        <v>6.5</v>
      </c>
      <c r="H397" s="273"/>
      <c r="I397" s="400"/>
    </row>
    <row r="398" spans="1:9" s="89" customFormat="1" ht="18.75" customHeight="1">
      <c r="A398" s="322" t="s">
        <v>183</v>
      </c>
      <c r="B398" s="301">
        <f>SUM(E398:G398)</f>
        <v>10.512</v>
      </c>
      <c r="C398" s="295">
        <v>1.529</v>
      </c>
      <c r="D398" s="295">
        <v>1.529</v>
      </c>
      <c r="E398" s="295">
        <v>3.638</v>
      </c>
      <c r="F398" s="295">
        <v>3.37</v>
      </c>
      <c r="G398" s="295">
        <v>3.504</v>
      </c>
      <c r="H398" s="273"/>
      <c r="I398" s="400"/>
    </row>
    <row r="399" spans="1:9" s="89" customFormat="1" ht="18.75" customHeight="1">
      <c r="A399" s="324" t="s">
        <v>313</v>
      </c>
      <c r="B399" s="301">
        <f aca="true" t="shared" si="37" ref="B399:G399">SUM(B401)</f>
        <v>7.3260000000000005</v>
      </c>
      <c r="C399" s="301">
        <f t="shared" si="37"/>
        <v>2.442</v>
      </c>
      <c r="D399" s="301">
        <f t="shared" si="37"/>
        <v>2.442</v>
      </c>
      <c r="E399" s="301">
        <f t="shared" si="37"/>
        <v>2.442</v>
      </c>
      <c r="F399" s="301">
        <f t="shared" si="37"/>
        <v>2.442</v>
      </c>
      <c r="G399" s="301">
        <f t="shared" si="37"/>
        <v>2.442</v>
      </c>
      <c r="H399" s="273"/>
      <c r="I399" s="400"/>
    </row>
    <row r="400" spans="1:9" s="89" customFormat="1" ht="18.75" customHeight="1">
      <c r="A400" s="313" t="s">
        <v>181</v>
      </c>
      <c r="B400" s="301"/>
      <c r="C400" s="295"/>
      <c r="D400" s="295"/>
      <c r="E400" s="295"/>
      <c r="F400" s="295"/>
      <c r="G400" s="295"/>
      <c r="H400" s="273"/>
      <c r="I400" s="400"/>
    </row>
    <row r="401" spans="1:9" s="89" customFormat="1" ht="18.75" customHeight="1">
      <c r="A401" s="322" t="s">
        <v>182</v>
      </c>
      <c r="B401" s="301">
        <f>SUM(E401:G401)</f>
        <v>7.3260000000000005</v>
      </c>
      <c r="C401" s="295">
        <v>2.442</v>
      </c>
      <c r="D401" s="295">
        <v>2.442</v>
      </c>
      <c r="E401" s="295">
        <v>2.442</v>
      </c>
      <c r="F401" s="295">
        <v>2.442</v>
      </c>
      <c r="G401" s="295">
        <v>2.442</v>
      </c>
      <c r="H401" s="273"/>
      <c r="I401" s="400"/>
    </row>
    <row r="402" spans="1:9" s="89" customFormat="1" ht="18.75" customHeight="1">
      <c r="A402" s="324" t="s">
        <v>314</v>
      </c>
      <c r="B402" s="301">
        <f>D402</f>
        <v>2.828</v>
      </c>
      <c r="C402" s="295">
        <v>2.828</v>
      </c>
      <c r="D402" s="295">
        <v>2.828</v>
      </c>
      <c r="E402" s="295"/>
      <c r="F402" s="295"/>
      <c r="G402" s="295"/>
      <c r="H402" s="273"/>
      <c r="I402" s="400"/>
    </row>
    <row r="403" spans="1:9" s="89" customFormat="1" ht="18.75" customHeight="1">
      <c r="A403" s="313" t="s">
        <v>181</v>
      </c>
      <c r="B403" s="301"/>
      <c r="C403" s="295"/>
      <c r="D403" s="295"/>
      <c r="E403" s="295"/>
      <c r="F403" s="295"/>
      <c r="G403" s="295"/>
      <c r="H403" s="273"/>
      <c r="I403" s="400"/>
    </row>
    <row r="404" spans="1:9" s="89" customFormat="1" ht="18.75" customHeight="1">
      <c r="A404" s="322" t="s">
        <v>182</v>
      </c>
      <c r="B404" s="301">
        <v>0</v>
      </c>
      <c r="C404" s="295">
        <v>2.828</v>
      </c>
      <c r="D404" s="295">
        <v>2.828</v>
      </c>
      <c r="E404" s="295"/>
      <c r="F404" s="295"/>
      <c r="G404" s="295"/>
      <c r="H404" s="273"/>
      <c r="I404" s="400"/>
    </row>
    <row r="405" spans="1:9" s="89" customFormat="1" ht="32.25" customHeight="1">
      <c r="A405" s="323" t="s">
        <v>315</v>
      </c>
      <c r="B405" s="301">
        <f aca="true" t="shared" si="38" ref="B405:G405">SUM(B407:B408)</f>
        <v>150</v>
      </c>
      <c r="C405" s="301">
        <f t="shared" si="38"/>
        <v>10.001</v>
      </c>
      <c r="D405" s="301">
        <f t="shared" si="38"/>
        <v>20.933</v>
      </c>
      <c r="E405" s="301">
        <f t="shared" si="38"/>
        <v>40</v>
      </c>
      <c r="F405" s="301">
        <f t="shared" si="38"/>
        <v>50</v>
      </c>
      <c r="G405" s="301">
        <f t="shared" si="38"/>
        <v>60</v>
      </c>
      <c r="H405" s="273"/>
      <c r="I405" s="400"/>
    </row>
    <row r="406" spans="1:9" s="89" customFormat="1" ht="18.75" customHeight="1">
      <c r="A406" s="313" t="s">
        <v>181</v>
      </c>
      <c r="B406" s="301"/>
      <c r="C406" s="295"/>
      <c r="D406" s="295"/>
      <c r="E406" s="295"/>
      <c r="F406" s="295"/>
      <c r="G406" s="295"/>
      <c r="H406" s="273"/>
      <c r="I406" s="400"/>
    </row>
    <row r="407" spans="1:9" s="89" customFormat="1" ht="18.75" customHeight="1">
      <c r="A407" s="322" t="s">
        <v>400</v>
      </c>
      <c r="B407" s="301">
        <f>SUM(E407:G407)</f>
        <v>60</v>
      </c>
      <c r="C407" s="295">
        <v>9.001</v>
      </c>
      <c r="D407" s="295">
        <v>9.001</v>
      </c>
      <c r="E407" s="295">
        <v>15</v>
      </c>
      <c r="F407" s="295">
        <v>20</v>
      </c>
      <c r="G407" s="295">
        <v>25</v>
      </c>
      <c r="H407" s="273"/>
      <c r="I407" s="400"/>
    </row>
    <row r="408" spans="1:9" s="89" customFormat="1" ht="18.75" customHeight="1">
      <c r="A408" s="322" t="s">
        <v>182</v>
      </c>
      <c r="B408" s="301">
        <f>SUM(E408:G408)</f>
        <v>90</v>
      </c>
      <c r="C408" s="295">
        <v>1</v>
      </c>
      <c r="D408" s="295">
        <v>11.932</v>
      </c>
      <c r="E408" s="295">
        <v>25</v>
      </c>
      <c r="F408" s="295">
        <v>30</v>
      </c>
      <c r="G408" s="295">
        <v>35</v>
      </c>
      <c r="H408" s="273"/>
      <c r="I408" s="400"/>
    </row>
    <row r="409" spans="1:9" s="89" customFormat="1" ht="18.75" customHeight="1">
      <c r="A409" s="324" t="s">
        <v>316</v>
      </c>
      <c r="B409" s="301">
        <v>0</v>
      </c>
      <c r="C409" s="295">
        <v>0.237</v>
      </c>
      <c r="D409" s="295">
        <v>0.237</v>
      </c>
      <c r="E409" s="295"/>
      <c r="F409" s="295"/>
      <c r="G409" s="295"/>
      <c r="H409" s="273"/>
      <c r="I409" s="400"/>
    </row>
    <row r="410" spans="1:9" s="89" customFormat="1" ht="18.75" customHeight="1">
      <c r="A410" s="313" t="s">
        <v>181</v>
      </c>
      <c r="B410" s="301"/>
      <c r="C410" s="295"/>
      <c r="D410" s="295"/>
      <c r="E410" s="295"/>
      <c r="F410" s="295"/>
      <c r="G410" s="295"/>
      <c r="H410" s="273"/>
      <c r="I410" s="400"/>
    </row>
    <row r="411" spans="1:9" s="89" customFormat="1" ht="18.75" customHeight="1">
      <c r="A411" s="322" t="s">
        <v>182</v>
      </c>
      <c r="B411" s="301">
        <v>0</v>
      </c>
      <c r="C411" s="295">
        <v>0.237</v>
      </c>
      <c r="D411" s="295">
        <v>0.237</v>
      </c>
      <c r="E411" s="325"/>
      <c r="F411" s="325"/>
      <c r="G411" s="325"/>
      <c r="H411" s="273"/>
      <c r="I411" s="400"/>
    </row>
    <row r="412" spans="1:9" s="89" customFormat="1" ht="51" customHeight="1">
      <c r="A412" s="323" t="s">
        <v>317</v>
      </c>
      <c r="B412" s="301">
        <v>0</v>
      </c>
      <c r="C412" s="295">
        <v>2.07</v>
      </c>
      <c r="D412" s="295">
        <v>2.07</v>
      </c>
      <c r="E412" s="295"/>
      <c r="F412" s="295"/>
      <c r="G412" s="295"/>
      <c r="H412" s="273"/>
      <c r="I412" s="400"/>
    </row>
    <row r="413" spans="1:9" s="89" customFormat="1" ht="18.75" customHeight="1">
      <c r="A413" s="313" t="s">
        <v>181</v>
      </c>
      <c r="B413" s="301"/>
      <c r="C413" s="295"/>
      <c r="D413" s="295"/>
      <c r="E413" s="295"/>
      <c r="F413" s="295"/>
      <c r="G413" s="295"/>
      <c r="H413" s="273"/>
      <c r="I413" s="400"/>
    </row>
    <row r="414" spans="1:9" s="89" customFormat="1" ht="16.5" customHeight="1">
      <c r="A414" s="322" t="s">
        <v>182</v>
      </c>
      <c r="B414" s="301">
        <v>0</v>
      </c>
      <c r="C414" s="295">
        <v>2.07</v>
      </c>
      <c r="D414" s="295">
        <v>2.07</v>
      </c>
      <c r="E414" s="295"/>
      <c r="F414" s="295"/>
      <c r="G414" s="295"/>
      <c r="H414" s="273"/>
      <c r="I414" s="400"/>
    </row>
    <row r="415" spans="1:9" s="89" customFormat="1" ht="16.5" customHeight="1">
      <c r="A415" s="324" t="s">
        <v>318</v>
      </c>
      <c r="B415" s="301">
        <f aca="true" t="shared" si="39" ref="B415:G415">SUM(B417)</f>
        <v>7.5</v>
      </c>
      <c r="C415" s="301">
        <f t="shared" si="39"/>
        <v>0.777</v>
      </c>
      <c r="D415" s="301">
        <f t="shared" si="39"/>
        <v>1.7</v>
      </c>
      <c r="E415" s="301">
        <f t="shared" si="39"/>
        <v>2.5</v>
      </c>
      <c r="F415" s="301">
        <f t="shared" si="39"/>
        <v>2.5</v>
      </c>
      <c r="G415" s="301">
        <f t="shared" si="39"/>
        <v>2.5</v>
      </c>
      <c r="H415" s="273"/>
      <c r="I415" s="400" t="s">
        <v>439</v>
      </c>
    </row>
    <row r="416" spans="1:9" s="89" customFormat="1" ht="16.5" customHeight="1">
      <c r="A416" s="313" t="s">
        <v>181</v>
      </c>
      <c r="B416" s="301"/>
      <c r="C416" s="295"/>
      <c r="D416" s="295"/>
      <c r="E416" s="295"/>
      <c r="F416" s="295"/>
      <c r="G416" s="295"/>
      <c r="H416" s="273"/>
      <c r="I416" s="400"/>
    </row>
    <row r="417" spans="1:9" s="89" customFormat="1" ht="16.5" customHeight="1">
      <c r="A417" s="322" t="s">
        <v>400</v>
      </c>
      <c r="B417" s="301">
        <f>SUM(E417:G417)</f>
        <v>7.5</v>
      </c>
      <c r="C417" s="295">
        <v>0.777</v>
      </c>
      <c r="D417" s="295">
        <v>1.7</v>
      </c>
      <c r="E417" s="295">
        <v>2.5</v>
      </c>
      <c r="F417" s="295">
        <v>2.5</v>
      </c>
      <c r="G417" s="295">
        <v>2.5</v>
      </c>
      <c r="H417" s="273"/>
      <c r="I417" s="400"/>
    </row>
    <row r="418" spans="1:9" s="89" customFormat="1" ht="31.5" customHeight="1">
      <c r="A418" s="299" t="s">
        <v>471</v>
      </c>
      <c r="B418" s="287">
        <f>SUM(B420:B421)</f>
        <v>0.6000000000000001</v>
      </c>
      <c r="C418" s="287">
        <f>SUM(C419:C420)</f>
        <v>0.1</v>
      </c>
      <c r="D418" s="287">
        <f>SUM(D419:D420)</f>
        <v>0.1</v>
      </c>
      <c r="E418" s="287">
        <f>SUM(E419:E420)</f>
        <v>0.1</v>
      </c>
      <c r="F418" s="287">
        <f>SUM(F419:F420)</f>
        <v>0.1</v>
      </c>
      <c r="G418" s="287">
        <f>SUM(G419:G420)</f>
        <v>0.1</v>
      </c>
      <c r="H418" s="249"/>
      <c r="I418" s="249"/>
    </row>
    <row r="419" spans="1:9" ht="15" customHeight="1">
      <c r="A419" s="294" t="s">
        <v>181</v>
      </c>
      <c r="B419" s="289"/>
      <c r="C419" s="289"/>
      <c r="D419" s="289"/>
      <c r="E419" s="289"/>
      <c r="F419" s="289"/>
      <c r="G419" s="289"/>
      <c r="H419" s="400"/>
      <c r="I419" s="402"/>
    </row>
    <row r="420" spans="1:9" ht="16.5" customHeight="1">
      <c r="A420" s="326" t="s">
        <v>183</v>
      </c>
      <c r="B420" s="295">
        <f>SUM(E420:G420)</f>
        <v>0.30000000000000004</v>
      </c>
      <c r="C420" s="295">
        <v>0.1</v>
      </c>
      <c r="D420" s="295">
        <v>0.1</v>
      </c>
      <c r="E420" s="295">
        <v>0.1</v>
      </c>
      <c r="F420" s="295">
        <v>0.1</v>
      </c>
      <c r="G420" s="295">
        <v>0.1</v>
      </c>
      <c r="H420" s="400"/>
      <c r="I420" s="402"/>
    </row>
    <row r="421" spans="1:9" ht="16.5" customHeight="1">
      <c r="A421" s="296" t="s">
        <v>190</v>
      </c>
      <c r="B421" s="295">
        <f>SUM(E421:G421)</f>
        <v>0.30000000000000004</v>
      </c>
      <c r="C421" s="295">
        <v>0</v>
      </c>
      <c r="D421" s="295">
        <v>0</v>
      </c>
      <c r="E421" s="295">
        <v>0.1</v>
      </c>
      <c r="F421" s="295">
        <v>0.1</v>
      </c>
      <c r="G421" s="295">
        <v>0.1</v>
      </c>
      <c r="H421" s="400"/>
      <c r="I421" s="402"/>
    </row>
    <row r="422" spans="1:9" ht="81.75" customHeight="1">
      <c r="A422" s="297" t="s">
        <v>472</v>
      </c>
      <c r="B422" s="293">
        <f aca="true" t="shared" si="40" ref="B422:G422">SUM(B424:B425)</f>
        <v>0.6000000000000001</v>
      </c>
      <c r="C422" s="293">
        <f t="shared" si="40"/>
        <v>0.1</v>
      </c>
      <c r="D422" s="293">
        <f t="shared" si="40"/>
        <v>0.1</v>
      </c>
      <c r="E422" s="293">
        <f t="shared" si="40"/>
        <v>0.2</v>
      </c>
      <c r="F422" s="293">
        <f t="shared" si="40"/>
        <v>0.2</v>
      </c>
      <c r="G422" s="293">
        <f t="shared" si="40"/>
        <v>0.2</v>
      </c>
      <c r="H422" s="402"/>
      <c r="I422" s="402" t="s">
        <v>72</v>
      </c>
    </row>
    <row r="423" spans="1:9" ht="16.5" customHeight="1">
      <c r="A423" s="294" t="s">
        <v>181</v>
      </c>
      <c r="B423" s="295"/>
      <c r="C423" s="295"/>
      <c r="D423" s="295"/>
      <c r="E423" s="295"/>
      <c r="F423" s="295"/>
      <c r="G423" s="295"/>
      <c r="H423" s="402"/>
      <c r="I423" s="402"/>
    </row>
    <row r="424" spans="1:9" ht="16.5" customHeight="1">
      <c r="A424" s="291" t="s">
        <v>183</v>
      </c>
      <c r="B424" s="293">
        <f>SUM(E424:G424)</f>
        <v>0.30000000000000004</v>
      </c>
      <c r="C424" s="295">
        <v>0.1</v>
      </c>
      <c r="D424" s="295">
        <v>0.1</v>
      </c>
      <c r="E424" s="295">
        <v>0.1</v>
      </c>
      <c r="F424" s="295">
        <v>0.1</v>
      </c>
      <c r="G424" s="295">
        <v>0.1</v>
      </c>
      <c r="H424" s="402"/>
      <c r="I424" s="402"/>
    </row>
    <row r="425" spans="1:9" ht="16.5" customHeight="1">
      <c r="A425" s="296" t="s">
        <v>190</v>
      </c>
      <c r="B425" s="293">
        <f>SUM(E425:G425)</f>
        <v>0.30000000000000004</v>
      </c>
      <c r="C425" s="327"/>
      <c r="D425" s="327"/>
      <c r="E425" s="295">
        <v>0.1</v>
      </c>
      <c r="F425" s="295">
        <v>0.1</v>
      </c>
      <c r="G425" s="295">
        <v>0.1</v>
      </c>
      <c r="H425" s="253"/>
      <c r="I425" s="402"/>
    </row>
    <row r="426" spans="1:9" ht="35.25" customHeight="1">
      <c r="A426" s="319" t="s">
        <v>477</v>
      </c>
      <c r="B426" s="328">
        <f>B428</f>
        <v>1.9000000000000001</v>
      </c>
      <c r="C426" s="328">
        <f>SUM(C428)</f>
        <v>0.5549999999999999</v>
      </c>
      <c r="D426" s="328">
        <f>SUM(D428)</f>
        <v>0.5549999999999999</v>
      </c>
      <c r="E426" s="328">
        <f>SUM(E428)</f>
        <v>0.6400000000000001</v>
      </c>
      <c r="F426" s="328">
        <f>SUM(F428)</f>
        <v>0.6299999999999999</v>
      </c>
      <c r="G426" s="328">
        <f>SUM(G428)</f>
        <v>0.6300000000000001</v>
      </c>
      <c r="H426" s="249"/>
      <c r="I426" s="249"/>
    </row>
    <row r="427" spans="1:9" ht="15" customHeight="1">
      <c r="A427" s="313" t="s">
        <v>181</v>
      </c>
      <c r="B427" s="329"/>
      <c r="C427" s="330"/>
      <c r="D427" s="330"/>
      <c r="E427" s="330"/>
      <c r="F427" s="330"/>
      <c r="G427" s="330"/>
      <c r="H427" s="278"/>
      <c r="I427" s="278"/>
    </row>
    <row r="428" spans="1:9" ht="16.5" customHeight="1">
      <c r="A428" s="296" t="s">
        <v>183</v>
      </c>
      <c r="B428" s="329">
        <f>SUM(E428:G428)</f>
        <v>1.9000000000000001</v>
      </c>
      <c r="C428" s="330">
        <f>C431+C435+C436+C437</f>
        <v>0.5549999999999999</v>
      </c>
      <c r="D428" s="330">
        <f>D431+D435+D436+D437</f>
        <v>0.5549999999999999</v>
      </c>
      <c r="E428" s="330">
        <f>E431+E435+E436+E437</f>
        <v>0.6400000000000001</v>
      </c>
      <c r="F428" s="330">
        <f>F431+F435+F436+F437</f>
        <v>0.6299999999999999</v>
      </c>
      <c r="G428" s="330">
        <f>G431+G435+G436+G437</f>
        <v>0.6300000000000001</v>
      </c>
      <c r="H428" s="278"/>
      <c r="I428" s="278"/>
    </row>
    <row r="429" spans="1:9" ht="65.25" customHeight="1">
      <c r="A429" s="302" t="s">
        <v>319</v>
      </c>
      <c r="B429" s="329">
        <f aca="true" t="shared" si="41" ref="B429:G429">SUM(B431:B432)</f>
        <v>0.095</v>
      </c>
      <c r="C429" s="329">
        <f t="shared" si="41"/>
        <v>0.099</v>
      </c>
      <c r="D429" s="329">
        <f t="shared" si="41"/>
        <v>0.099</v>
      </c>
      <c r="E429" s="329">
        <f t="shared" si="41"/>
        <v>0.025</v>
      </c>
      <c r="F429" s="329">
        <f t="shared" si="41"/>
        <v>0.03</v>
      </c>
      <c r="G429" s="329">
        <f t="shared" si="41"/>
        <v>0.04</v>
      </c>
      <c r="H429" s="400"/>
      <c r="I429" s="402" t="s">
        <v>443</v>
      </c>
    </row>
    <row r="430" spans="1:9" ht="16.5" customHeight="1">
      <c r="A430" s="313" t="s">
        <v>181</v>
      </c>
      <c r="B430" s="329"/>
      <c r="C430" s="330"/>
      <c r="D430" s="330"/>
      <c r="E430" s="330"/>
      <c r="F430" s="330"/>
      <c r="G430" s="330"/>
      <c r="H430" s="400"/>
      <c r="I430" s="402"/>
    </row>
    <row r="431" spans="1:9" ht="19.5" customHeight="1">
      <c r="A431" s="296" t="s">
        <v>183</v>
      </c>
      <c r="B431" s="329">
        <f>SUM(E431:G431)</f>
        <v>0.095</v>
      </c>
      <c r="C431" s="330">
        <v>0.099</v>
      </c>
      <c r="D431" s="330">
        <v>0.099</v>
      </c>
      <c r="E431" s="330">
        <v>0.025</v>
      </c>
      <c r="F431" s="330">
        <v>0.03</v>
      </c>
      <c r="G431" s="330">
        <v>0.04</v>
      </c>
      <c r="H431" s="400"/>
      <c r="I431" s="402"/>
    </row>
    <row r="432" spans="1:11" ht="15" customHeight="1">
      <c r="A432" s="296" t="s">
        <v>190</v>
      </c>
      <c r="B432" s="331">
        <v>0</v>
      </c>
      <c r="C432" s="330"/>
      <c r="D432" s="330"/>
      <c r="E432" s="330"/>
      <c r="F432" s="330"/>
      <c r="G432" s="330"/>
      <c r="H432" s="400"/>
      <c r="I432" s="402"/>
      <c r="J432" s="241"/>
      <c r="K432" s="241"/>
    </row>
    <row r="433" spans="1:11" ht="88.5" customHeight="1">
      <c r="A433" s="302" t="s">
        <v>440</v>
      </c>
      <c r="B433" s="329">
        <f aca="true" t="shared" si="42" ref="B433:G433">SUM(B435)</f>
        <v>1.2349999999999999</v>
      </c>
      <c r="C433" s="329">
        <f t="shared" si="42"/>
        <v>0.356</v>
      </c>
      <c r="D433" s="329">
        <f t="shared" si="42"/>
        <v>0.356</v>
      </c>
      <c r="E433" s="329">
        <f t="shared" si="42"/>
        <v>0.425</v>
      </c>
      <c r="F433" s="329">
        <f t="shared" si="42"/>
        <v>0.41</v>
      </c>
      <c r="G433" s="329">
        <f t="shared" si="42"/>
        <v>0.4</v>
      </c>
      <c r="H433" s="400"/>
      <c r="I433" s="402" t="s">
        <v>443</v>
      </c>
      <c r="J433" s="241"/>
      <c r="K433" s="241"/>
    </row>
    <row r="434" spans="1:9" ht="15.75">
      <c r="A434" s="332" t="s">
        <v>181</v>
      </c>
      <c r="B434" s="329"/>
      <c r="C434" s="330"/>
      <c r="D434" s="330"/>
      <c r="E434" s="330"/>
      <c r="F434" s="330"/>
      <c r="G434" s="330"/>
      <c r="H434" s="400"/>
      <c r="I434" s="402"/>
    </row>
    <row r="435" spans="1:9" ht="15.75">
      <c r="A435" s="296" t="s">
        <v>183</v>
      </c>
      <c r="B435" s="329">
        <f>SUM(E435:G435)</f>
        <v>1.2349999999999999</v>
      </c>
      <c r="C435" s="330">
        <v>0.356</v>
      </c>
      <c r="D435" s="330">
        <v>0.356</v>
      </c>
      <c r="E435" s="330">
        <v>0.425</v>
      </c>
      <c r="F435" s="330">
        <v>0.41</v>
      </c>
      <c r="G435" s="330">
        <v>0.4</v>
      </c>
      <c r="H435" s="400"/>
      <c r="I435" s="402"/>
    </row>
    <row r="436" spans="1:9" ht="56.25" customHeight="1">
      <c r="A436" s="323" t="s">
        <v>441</v>
      </c>
      <c r="B436" s="329">
        <f>SUM(E436:G436)</f>
        <v>0.39</v>
      </c>
      <c r="C436" s="330">
        <v>0.1</v>
      </c>
      <c r="D436" s="330">
        <v>0.1</v>
      </c>
      <c r="E436" s="330">
        <v>0.13</v>
      </c>
      <c r="F436" s="330">
        <v>0.13</v>
      </c>
      <c r="G436" s="330">
        <v>0.13</v>
      </c>
      <c r="H436" s="253"/>
      <c r="I436" s="253"/>
    </row>
    <row r="437" spans="1:9" ht="78.75">
      <c r="A437" s="333" t="s">
        <v>442</v>
      </c>
      <c r="B437" s="329">
        <f>SUM(E437:G437)</f>
        <v>0.18</v>
      </c>
      <c r="C437" s="329">
        <v>0</v>
      </c>
      <c r="D437" s="329">
        <v>0</v>
      </c>
      <c r="E437" s="329">
        <v>0.06</v>
      </c>
      <c r="F437" s="329">
        <v>0.06</v>
      </c>
      <c r="G437" s="329">
        <v>0.06</v>
      </c>
      <c r="H437" s="253"/>
      <c r="I437" s="253"/>
    </row>
    <row r="438" spans="1:9" ht="31.5">
      <c r="A438" s="263" t="s">
        <v>487</v>
      </c>
      <c r="B438" s="279">
        <f aca="true" t="shared" si="43" ref="B438:G438">SUM(B440:B442)</f>
        <v>626.0500000000001</v>
      </c>
      <c r="C438" s="279">
        <f t="shared" si="43"/>
        <v>153.95499999999998</v>
      </c>
      <c r="D438" s="279">
        <f t="shared" si="43"/>
        <v>101.38400000000001</v>
      </c>
      <c r="E438" s="279">
        <f t="shared" si="43"/>
        <v>219.32600000000002</v>
      </c>
      <c r="F438" s="279">
        <f t="shared" si="43"/>
        <v>182.42000000000002</v>
      </c>
      <c r="G438" s="279">
        <f t="shared" si="43"/>
        <v>132.42000000000002</v>
      </c>
      <c r="H438" s="249"/>
      <c r="I438" s="249"/>
    </row>
    <row r="439" spans="1:9" ht="16.5" customHeight="1">
      <c r="A439" s="250" t="s">
        <v>181</v>
      </c>
      <c r="B439" s="251"/>
      <c r="C439" s="252"/>
      <c r="D439" s="252"/>
      <c r="E439" s="252"/>
      <c r="F439" s="252"/>
      <c r="G439" s="252"/>
      <c r="H439" s="402"/>
      <c r="I439" s="402"/>
    </row>
    <row r="440" spans="1:9" ht="16.5" customHeight="1">
      <c r="A440" s="254" t="s">
        <v>182</v>
      </c>
      <c r="B440" s="252">
        <f>SUM(E440:G440)</f>
        <v>9</v>
      </c>
      <c r="C440" s="252">
        <f>C445+C455+C470</f>
        <v>2.3</v>
      </c>
      <c r="D440" s="252">
        <f>D445+D455+D470</f>
        <v>9.5</v>
      </c>
      <c r="E440" s="252">
        <f>E445+E455+E470</f>
        <v>3</v>
      </c>
      <c r="F440" s="252">
        <f>F445+F455+F470</f>
        <v>3</v>
      </c>
      <c r="G440" s="252">
        <f>G445+G455+G470</f>
        <v>3</v>
      </c>
      <c r="H440" s="402"/>
      <c r="I440" s="402"/>
    </row>
    <row r="441" spans="1:9" ht="16.5" customHeight="1">
      <c r="A441" s="254" t="s">
        <v>183</v>
      </c>
      <c r="B441" s="252">
        <f>SUM(D441:G441)</f>
        <v>491.05400000000003</v>
      </c>
      <c r="C441" s="252">
        <f>C446+C449+C452+C456+C459+C461+C464+C471+C467</f>
        <v>150.60899999999998</v>
      </c>
      <c r="D441" s="252">
        <f>D446+D449+D452+D456+D459+D461+D464+D471+D467</f>
        <v>90.83800000000001</v>
      </c>
      <c r="E441" s="252">
        <f>E446+E449+E452+E456+E459+E461+E464+E471+E467</f>
        <v>143.376</v>
      </c>
      <c r="F441" s="252">
        <f>F446+F449+F452+F456+F459+F461+F464+F471+F467</f>
        <v>128.42000000000002</v>
      </c>
      <c r="G441" s="252">
        <f>G446+G449+G452+G456+G459+G461+G464+G471+G467</f>
        <v>128.42000000000002</v>
      </c>
      <c r="H441" s="402"/>
      <c r="I441" s="402"/>
    </row>
    <row r="442" spans="1:9" ht="16.5" customHeight="1">
      <c r="A442" s="254" t="s">
        <v>190</v>
      </c>
      <c r="B442" s="252">
        <f>SUM(D442:G442)</f>
        <v>125.99600000000001</v>
      </c>
      <c r="C442" s="252">
        <f>C457+C472</f>
        <v>1.046</v>
      </c>
      <c r="D442" s="252">
        <f>D457+D472</f>
        <v>1.046</v>
      </c>
      <c r="E442" s="252">
        <f>E457+E472</f>
        <v>72.95</v>
      </c>
      <c r="F442" s="252">
        <f>F457+F472</f>
        <v>51</v>
      </c>
      <c r="G442" s="252">
        <f>G457+G472</f>
        <v>1</v>
      </c>
      <c r="H442" s="402"/>
      <c r="I442" s="402"/>
    </row>
    <row r="443" spans="1:9" ht="47.25" customHeight="1">
      <c r="A443" s="255" t="s">
        <v>489</v>
      </c>
      <c r="B443" s="251">
        <f aca="true" t="shared" si="44" ref="B443:G443">SUM(B445:B446)</f>
        <v>80.063</v>
      </c>
      <c r="C443" s="251">
        <f t="shared" si="44"/>
        <v>28.452</v>
      </c>
      <c r="D443" s="251">
        <f t="shared" si="44"/>
        <v>28.452</v>
      </c>
      <c r="E443" s="251">
        <f t="shared" si="44"/>
        <v>12.063</v>
      </c>
      <c r="F443" s="251">
        <f t="shared" si="44"/>
        <v>34</v>
      </c>
      <c r="G443" s="251">
        <f t="shared" si="44"/>
        <v>34</v>
      </c>
      <c r="H443" s="402" t="s">
        <v>342</v>
      </c>
      <c r="I443" s="402"/>
    </row>
    <row r="444" spans="1:9" ht="15" customHeight="1">
      <c r="A444" s="250" t="s">
        <v>181</v>
      </c>
      <c r="B444" s="251"/>
      <c r="C444" s="252"/>
      <c r="D444" s="252"/>
      <c r="E444" s="252"/>
      <c r="F444" s="252"/>
      <c r="G444" s="252"/>
      <c r="H444" s="402"/>
      <c r="I444" s="402"/>
    </row>
    <row r="445" spans="1:9" ht="16.5" customHeight="1">
      <c r="A445" s="254" t="s">
        <v>182</v>
      </c>
      <c r="B445" s="252">
        <v>0</v>
      </c>
      <c r="C445" s="252">
        <v>2.3</v>
      </c>
      <c r="D445" s="252">
        <v>2.3</v>
      </c>
      <c r="E445" s="252"/>
      <c r="F445" s="252"/>
      <c r="G445" s="252"/>
      <c r="H445" s="402"/>
      <c r="I445" s="402"/>
    </row>
    <row r="446" spans="1:9" ht="23.25" customHeight="1">
      <c r="A446" s="254" t="s">
        <v>183</v>
      </c>
      <c r="B446" s="252">
        <f>SUM(E446:G446)</f>
        <v>80.063</v>
      </c>
      <c r="C446" s="252">
        <v>26.152</v>
      </c>
      <c r="D446" s="252">
        <v>26.152</v>
      </c>
      <c r="E446" s="252">
        <v>12.063</v>
      </c>
      <c r="F446" s="252">
        <v>34</v>
      </c>
      <c r="G446" s="252">
        <v>34</v>
      </c>
      <c r="H446" s="402"/>
      <c r="I446" s="402"/>
    </row>
    <row r="447" spans="1:9" ht="39.75" customHeight="1">
      <c r="A447" s="255" t="s">
        <v>491</v>
      </c>
      <c r="B447" s="251">
        <f aca="true" t="shared" si="45" ref="B447:G447">SUM(B449:B449)</f>
        <v>69.957</v>
      </c>
      <c r="C447" s="251">
        <f t="shared" si="45"/>
        <v>26.924</v>
      </c>
      <c r="D447" s="251">
        <f t="shared" si="45"/>
        <v>26.924</v>
      </c>
      <c r="E447" s="251">
        <f t="shared" si="45"/>
        <v>30.957</v>
      </c>
      <c r="F447" s="251">
        <f t="shared" si="45"/>
        <v>19.5</v>
      </c>
      <c r="G447" s="251">
        <f t="shared" si="45"/>
        <v>19.5</v>
      </c>
      <c r="H447" s="402" t="s">
        <v>343</v>
      </c>
      <c r="I447" s="402"/>
    </row>
    <row r="448" spans="1:9" ht="15" customHeight="1">
      <c r="A448" s="250" t="s">
        <v>181</v>
      </c>
      <c r="B448" s="251"/>
      <c r="C448" s="252"/>
      <c r="D448" s="252"/>
      <c r="E448" s="252"/>
      <c r="F448" s="252"/>
      <c r="G448" s="252"/>
      <c r="H448" s="402"/>
      <c r="I448" s="402"/>
    </row>
    <row r="449" spans="1:9" ht="24" customHeight="1">
      <c r="A449" s="254" t="s">
        <v>183</v>
      </c>
      <c r="B449" s="252">
        <f>SUM(E449:G449)</f>
        <v>69.957</v>
      </c>
      <c r="C449" s="252">
        <v>26.924</v>
      </c>
      <c r="D449" s="252">
        <v>26.924</v>
      </c>
      <c r="E449" s="252">
        <v>30.957</v>
      </c>
      <c r="F449" s="252">
        <v>19.5</v>
      </c>
      <c r="G449" s="252">
        <v>19.5</v>
      </c>
      <c r="H449" s="402"/>
      <c r="I449" s="402"/>
    </row>
    <row r="450" spans="1:9" ht="39.75" customHeight="1">
      <c r="A450" s="255" t="s">
        <v>493</v>
      </c>
      <c r="B450" s="251">
        <f aca="true" t="shared" si="46" ref="B450:G450">SUM(B452:B452)</f>
        <v>15.8</v>
      </c>
      <c r="C450" s="251">
        <f t="shared" si="46"/>
        <v>2.39</v>
      </c>
      <c r="D450" s="251">
        <f t="shared" si="46"/>
        <v>2.39</v>
      </c>
      <c r="E450" s="251">
        <f t="shared" si="46"/>
        <v>15.8</v>
      </c>
      <c r="F450" s="251">
        <f t="shared" si="46"/>
        <v>0</v>
      </c>
      <c r="G450" s="251">
        <f t="shared" si="46"/>
        <v>0</v>
      </c>
      <c r="H450" s="402" t="s">
        <v>344</v>
      </c>
      <c r="I450" s="402"/>
    </row>
    <row r="451" spans="1:9" ht="15" customHeight="1">
      <c r="A451" s="250" t="s">
        <v>181</v>
      </c>
      <c r="B451" s="251"/>
      <c r="C451" s="252"/>
      <c r="D451" s="252"/>
      <c r="E451" s="252"/>
      <c r="F451" s="252"/>
      <c r="G451" s="252"/>
      <c r="H451" s="402"/>
      <c r="I451" s="402"/>
    </row>
    <row r="452" spans="1:9" ht="16.5" customHeight="1">
      <c r="A452" s="254" t="s">
        <v>183</v>
      </c>
      <c r="B452" s="252">
        <f>SUM(E452:G452)</f>
        <v>15.8</v>
      </c>
      <c r="C452" s="252">
        <v>2.39</v>
      </c>
      <c r="D452" s="252">
        <v>2.39</v>
      </c>
      <c r="E452" s="252">
        <v>15.8</v>
      </c>
      <c r="F452" s="252">
        <v>0</v>
      </c>
      <c r="G452" s="252">
        <v>0</v>
      </c>
      <c r="H452" s="402"/>
      <c r="I452" s="402"/>
    </row>
    <row r="453" spans="1:9" ht="32.25" customHeight="1">
      <c r="A453" s="255" t="s">
        <v>495</v>
      </c>
      <c r="B453" s="251">
        <f>SUM(B455:B457)</f>
        <v>38.836</v>
      </c>
      <c r="C453" s="251">
        <f>SUM(C456:C457)</f>
        <v>8.914</v>
      </c>
      <c r="D453" s="251">
        <f>SUM(D456:D457)</f>
        <v>8.914</v>
      </c>
      <c r="E453" s="251">
        <f>SUM(E456:E457)</f>
        <v>19.836</v>
      </c>
      <c r="F453" s="251">
        <f>SUM(F456:F457)</f>
        <v>5</v>
      </c>
      <c r="G453" s="251">
        <f>SUM(G456:G457)</f>
        <v>5</v>
      </c>
      <c r="H453" s="402" t="s">
        <v>345</v>
      </c>
      <c r="I453" s="402"/>
    </row>
    <row r="454" spans="1:9" ht="15" customHeight="1">
      <c r="A454" s="250" t="s">
        <v>181</v>
      </c>
      <c r="B454" s="251"/>
      <c r="C454" s="252"/>
      <c r="D454" s="252"/>
      <c r="E454" s="252"/>
      <c r="F454" s="252"/>
      <c r="G454" s="252"/>
      <c r="H454" s="402"/>
      <c r="I454" s="402"/>
    </row>
    <row r="455" spans="1:9" ht="15" customHeight="1">
      <c r="A455" s="254" t="s">
        <v>182</v>
      </c>
      <c r="B455" s="252">
        <f>SUM(E455:G455)</f>
        <v>9</v>
      </c>
      <c r="C455" s="252"/>
      <c r="D455" s="252"/>
      <c r="E455" s="252">
        <v>3</v>
      </c>
      <c r="F455" s="252">
        <v>3</v>
      </c>
      <c r="G455" s="252">
        <v>3</v>
      </c>
      <c r="H455" s="402"/>
      <c r="I455" s="402"/>
    </row>
    <row r="456" spans="1:9" ht="16.5" customHeight="1">
      <c r="A456" s="254" t="s">
        <v>183</v>
      </c>
      <c r="B456" s="252">
        <f>SUM(E456:G456)</f>
        <v>27.386</v>
      </c>
      <c r="C456" s="252">
        <v>7.868</v>
      </c>
      <c r="D456" s="252">
        <v>7.868</v>
      </c>
      <c r="E456" s="252">
        <v>19.386</v>
      </c>
      <c r="F456" s="252">
        <v>4</v>
      </c>
      <c r="G456" s="252">
        <v>4</v>
      </c>
      <c r="H456" s="402"/>
      <c r="I456" s="402"/>
    </row>
    <row r="457" spans="1:9" ht="16.5" customHeight="1">
      <c r="A457" s="254" t="s">
        <v>190</v>
      </c>
      <c r="B457" s="252">
        <f>SUM(E457:G457)</f>
        <v>2.45</v>
      </c>
      <c r="C457" s="252">
        <v>1.046</v>
      </c>
      <c r="D457" s="252">
        <v>1.046</v>
      </c>
      <c r="E457" s="252">
        <v>0.45</v>
      </c>
      <c r="F457" s="252">
        <v>1</v>
      </c>
      <c r="G457" s="252">
        <v>1</v>
      </c>
      <c r="H457" s="402"/>
      <c r="I457" s="402"/>
    </row>
    <row r="458" spans="1:9" ht="23.25" customHeight="1">
      <c r="A458" s="280" t="s">
        <v>160</v>
      </c>
      <c r="B458" s="251">
        <f aca="true" t="shared" si="47" ref="B458:G458">B459</f>
        <v>12</v>
      </c>
      <c r="C458" s="251">
        <f t="shared" si="47"/>
        <v>2.344</v>
      </c>
      <c r="D458" s="251">
        <f t="shared" si="47"/>
        <v>1.5</v>
      </c>
      <c r="E458" s="251">
        <f t="shared" si="47"/>
        <v>4</v>
      </c>
      <c r="F458" s="251">
        <f t="shared" si="47"/>
        <v>4</v>
      </c>
      <c r="G458" s="251">
        <f t="shared" si="47"/>
        <v>4</v>
      </c>
      <c r="H458" s="403"/>
      <c r="I458" s="402"/>
    </row>
    <row r="459" spans="1:9" ht="16.5" customHeight="1">
      <c r="A459" s="262" t="s">
        <v>497</v>
      </c>
      <c r="B459" s="251">
        <f>SUM(E459:G459)</f>
        <v>12</v>
      </c>
      <c r="C459" s="259">
        <v>2.344</v>
      </c>
      <c r="D459" s="259">
        <v>1.5</v>
      </c>
      <c r="E459" s="259">
        <v>4</v>
      </c>
      <c r="F459" s="259">
        <v>4</v>
      </c>
      <c r="G459" s="259">
        <v>4</v>
      </c>
      <c r="H459" s="403"/>
      <c r="I459" s="402"/>
    </row>
    <row r="460" spans="1:9" ht="48" customHeight="1">
      <c r="A460" s="280" t="s">
        <v>335</v>
      </c>
      <c r="B460" s="251">
        <f aca="true" t="shared" si="48" ref="B460:G460">B461</f>
        <v>153</v>
      </c>
      <c r="C460" s="251">
        <f t="shared" si="48"/>
        <v>55.237</v>
      </c>
      <c r="D460" s="251">
        <f t="shared" si="48"/>
        <v>24.444</v>
      </c>
      <c r="E460" s="251">
        <f t="shared" si="48"/>
        <v>51</v>
      </c>
      <c r="F460" s="251">
        <f t="shared" si="48"/>
        <v>51</v>
      </c>
      <c r="G460" s="251">
        <f t="shared" si="48"/>
        <v>51</v>
      </c>
      <c r="H460" s="403"/>
      <c r="I460" s="402"/>
    </row>
    <row r="461" spans="1:9" ht="16.5" customHeight="1">
      <c r="A461" s="262" t="s">
        <v>497</v>
      </c>
      <c r="B461" s="251">
        <f>SUM(E461:G461)</f>
        <v>153</v>
      </c>
      <c r="C461" s="259">
        <v>55.237</v>
      </c>
      <c r="D461" s="259">
        <v>24.444</v>
      </c>
      <c r="E461" s="259">
        <v>51</v>
      </c>
      <c r="F461" s="259">
        <v>51</v>
      </c>
      <c r="G461" s="259">
        <v>51</v>
      </c>
      <c r="H461" s="403"/>
      <c r="I461" s="402"/>
    </row>
    <row r="462" spans="1:9" ht="36.75" customHeight="1">
      <c r="A462" s="255" t="s">
        <v>163</v>
      </c>
      <c r="B462" s="251">
        <f aca="true" t="shared" si="49" ref="B462:G462">B464</f>
        <v>14.76</v>
      </c>
      <c r="C462" s="251">
        <f t="shared" si="49"/>
        <v>29.694</v>
      </c>
      <c r="D462" s="251">
        <f t="shared" si="49"/>
        <v>0.52</v>
      </c>
      <c r="E462" s="251">
        <f t="shared" si="49"/>
        <v>4.92</v>
      </c>
      <c r="F462" s="251">
        <f t="shared" si="49"/>
        <v>4.92</v>
      </c>
      <c r="G462" s="251">
        <f t="shared" si="49"/>
        <v>4.92</v>
      </c>
      <c r="H462" s="402"/>
      <c r="I462" s="402"/>
    </row>
    <row r="463" spans="1:9" ht="15" customHeight="1">
      <c r="A463" s="250" t="s">
        <v>181</v>
      </c>
      <c r="B463" s="251"/>
      <c r="C463" s="252"/>
      <c r="D463" s="252"/>
      <c r="E463" s="252"/>
      <c r="F463" s="252"/>
      <c r="G463" s="252"/>
      <c r="H463" s="402"/>
      <c r="I463" s="402"/>
    </row>
    <row r="464" spans="1:9" ht="16.5" customHeight="1">
      <c r="A464" s="254" t="s">
        <v>183</v>
      </c>
      <c r="B464" s="251">
        <f>SUM(E464:G464)</f>
        <v>14.76</v>
      </c>
      <c r="C464" s="252">
        <v>29.694</v>
      </c>
      <c r="D464" s="252">
        <v>0.52</v>
      </c>
      <c r="E464" s="252">
        <v>4.92</v>
      </c>
      <c r="F464" s="252">
        <v>4.92</v>
      </c>
      <c r="G464" s="252">
        <v>4.92</v>
      </c>
      <c r="H464" s="402"/>
      <c r="I464" s="402"/>
    </row>
    <row r="465" spans="1:9" ht="34.5" customHeight="1">
      <c r="A465" s="264" t="s">
        <v>501</v>
      </c>
      <c r="B465" s="251">
        <f aca="true" t="shared" si="50" ref="B465:G465">SUM(B467)</f>
        <v>10.5</v>
      </c>
      <c r="C465" s="251">
        <f t="shared" si="50"/>
        <v>0</v>
      </c>
      <c r="D465" s="251">
        <f t="shared" si="50"/>
        <v>0</v>
      </c>
      <c r="E465" s="251">
        <f t="shared" si="50"/>
        <v>4.5</v>
      </c>
      <c r="F465" s="251">
        <f t="shared" si="50"/>
        <v>3</v>
      </c>
      <c r="G465" s="251">
        <f t="shared" si="50"/>
        <v>3</v>
      </c>
      <c r="H465" s="253"/>
      <c r="I465" s="253"/>
    </row>
    <row r="466" spans="1:9" ht="16.5" customHeight="1">
      <c r="A466" s="250" t="s">
        <v>181</v>
      </c>
      <c r="B466" s="251"/>
      <c r="C466" s="252"/>
      <c r="D466" s="252"/>
      <c r="E466" s="252"/>
      <c r="F466" s="252"/>
      <c r="G466" s="252"/>
      <c r="H466" s="253"/>
      <c r="I466" s="253"/>
    </row>
    <row r="467" spans="1:9" ht="16.5" customHeight="1">
      <c r="A467" s="254" t="s">
        <v>183</v>
      </c>
      <c r="B467" s="251">
        <f>SUM(E467:G467)</f>
        <v>10.5</v>
      </c>
      <c r="C467" s="252"/>
      <c r="D467" s="252"/>
      <c r="E467" s="252">
        <v>4.5</v>
      </c>
      <c r="F467" s="252">
        <v>3</v>
      </c>
      <c r="G467" s="252">
        <v>3</v>
      </c>
      <c r="H467" s="253"/>
      <c r="I467" s="253"/>
    </row>
    <row r="468" spans="1:9" ht="16.5" customHeight="1">
      <c r="A468" s="302" t="s">
        <v>84</v>
      </c>
      <c r="B468" s="289">
        <f aca="true" t="shared" si="51" ref="B468:G468">SUM(B470:B472)</f>
        <v>139.25</v>
      </c>
      <c r="C468" s="290">
        <f t="shared" si="51"/>
        <v>0</v>
      </c>
      <c r="D468" s="290">
        <f t="shared" si="51"/>
        <v>8.24</v>
      </c>
      <c r="E468" s="290">
        <f t="shared" si="51"/>
        <v>73.25</v>
      </c>
      <c r="F468" s="290">
        <f t="shared" si="51"/>
        <v>58</v>
      </c>
      <c r="G468" s="290">
        <f t="shared" si="51"/>
        <v>8</v>
      </c>
      <c r="H468" s="415"/>
      <c r="I468" s="415"/>
    </row>
    <row r="469" spans="1:9" ht="16.5" customHeight="1">
      <c r="A469" s="332" t="s">
        <v>181</v>
      </c>
      <c r="B469" s="289"/>
      <c r="C469" s="290"/>
      <c r="D469" s="290"/>
      <c r="E469" s="290"/>
      <c r="F469" s="290"/>
      <c r="G469" s="290"/>
      <c r="H469" s="415"/>
      <c r="I469" s="415"/>
    </row>
    <row r="470" spans="1:9" ht="16.5" customHeight="1">
      <c r="A470" s="291" t="s">
        <v>182</v>
      </c>
      <c r="B470" s="293">
        <f>SUM(E470:G470)</f>
        <v>0</v>
      </c>
      <c r="C470" s="290"/>
      <c r="D470" s="290">
        <f>7.2</f>
        <v>7.2</v>
      </c>
      <c r="E470" s="290"/>
      <c r="F470" s="290"/>
      <c r="G470" s="290"/>
      <c r="H470" s="415"/>
      <c r="I470" s="415"/>
    </row>
    <row r="471" spans="1:9" ht="16.5" customHeight="1">
      <c r="A471" s="296" t="s">
        <v>183</v>
      </c>
      <c r="B471" s="293">
        <f>SUM(E471:G471)</f>
        <v>16.75</v>
      </c>
      <c r="C471" s="290"/>
      <c r="D471" s="290">
        <f>0.06+0.06+0.76+0.04+0.12</f>
        <v>1.04</v>
      </c>
      <c r="E471" s="290">
        <f>0.75</f>
        <v>0.75</v>
      </c>
      <c r="F471" s="290">
        <f>8</f>
        <v>8</v>
      </c>
      <c r="G471" s="290">
        <v>8</v>
      </c>
      <c r="H471" s="415"/>
      <c r="I471" s="415"/>
    </row>
    <row r="472" spans="1:9" ht="16.5" customHeight="1">
      <c r="A472" s="296" t="s">
        <v>190</v>
      </c>
      <c r="B472" s="293">
        <f>SUM(E472:G472)</f>
        <v>122.5</v>
      </c>
      <c r="C472" s="290"/>
      <c r="D472" s="290"/>
      <c r="E472" s="290">
        <f>22.5+6+14+16+14</f>
        <v>72.5</v>
      </c>
      <c r="F472" s="290">
        <v>50</v>
      </c>
      <c r="G472" s="290"/>
      <c r="H472" s="415"/>
      <c r="I472" s="415"/>
    </row>
    <row r="473" spans="1:9" ht="63">
      <c r="A473" s="334" t="s">
        <v>516</v>
      </c>
      <c r="B473" s="314">
        <f aca="true" t="shared" si="52" ref="B473:G473">SUM(B475:B476)</f>
        <v>2235</v>
      </c>
      <c r="C473" s="335">
        <f t="shared" si="52"/>
        <v>9.9</v>
      </c>
      <c r="D473" s="335">
        <f t="shared" si="52"/>
        <v>9.9</v>
      </c>
      <c r="E473" s="335">
        <f t="shared" si="52"/>
        <v>745</v>
      </c>
      <c r="F473" s="335">
        <f t="shared" si="52"/>
        <v>760</v>
      </c>
      <c r="G473" s="335">
        <f t="shared" si="52"/>
        <v>730</v>
      </c>
      <c r="H473" s="281"/>
      <c r="I473" s="249"/>
    </row>
    <row r="474" spans="1:9" ht="15.75">
      <c r="A474" s="336" t="s">
        <v>181</v>
      </c>
      <c r="B474" s="293"/>
      <c r="C474" s="290"/>
      <c r="D474" s="290"/>
      <c r="E474" s="290"/>
      <c r="F474" s="290"/>
      <c r="G474" s="290"/>
      <c r="H474" s="410"/>
      <c r="I474" s="402"/>
    </row>
    <row r="475" spans="1:9" ht="17.25" customHeight="1">
      <c r="A475" s="291" t="s">
        <v>183</v>
      </c>
      <c r="B475" s="293">
        <f>SUM(E475:G475)</f>
        <v>2135</v>
      </c>
      <c r="C475" s="290">
        <v>9.9</v>
      </c>
      <c r="D475" s="290">
        <v>9.9</v>
      </c>
      <c r="E475" s="290">
        <v>715</v>
      </c>
      <c r="F475" s="290">
        <v>730</v>
      </c>
      <c r="G475" s="290">
        <v>690</v>
      </c>
      <c r="H475" s="410"/>
      <c r="I475" s="402"/>
    </row>
    <row r="476" spans="1:9" ht="17.25" customHeight="1">
      <c r="A476" s="291" t="s">
        <v>190</v>
      </c>
      <c r="B476" s="293">
        <f>SUM(E476:G476)</f>
        <v>100</v>
      </c>
      <c r="C476" s="290"/>
      <c r="D476" s="290"/>
      <c r="E476" s="290">
        <v>30</v>
      </c>
      <c r="F476" s="290">
        <v>30</v>
      </c>
      <c r="G476" s="290">
        <v>40</v>
      </c>
      <c r="H476" s="410"/>
      <c r="I476" s="402"/>
    </row>
    <row r="477" spans="1:9" ht="17.25" customHeight="1">
      <c r="A477" s="337" t="s">
        <v>321</v>
      </c>
      <c r="B477" s="287">
        <f>SUM(E477:G477)</f>
        <v>6.219</v>
      </c>
      <c r="C477" s="287">
        <v>0</v>
      </c>
      <c r="D477" s="287">
        <v>0</v>
      </c>
      <c r="E477" s="287">
        <f>E480+E483+E486+E489</f>
        <v>2.269</v>
      </c>
      <c r="F477" s="287">
        <f aca="true" t="shared" si="53" ref="F477:G479">F480+F483+F486+F489</f>
        <v>1.8800000000000001</v>
      </c>
      <c r="G477" s="287">
        <f t="shared" si="53"/>
        <v>2.0700000000000003</v>
      </c>
      <c r="H477" s="281"/>
      <c r="I477" s="253"/>
    </row>
    <row r="478" spans="1:9" ht="17.25" customHeight="1">
      <c r="A478" s="336" t="s">
        <v>181</v>
      </c>
      <c r="B478" s="293"/>
      <c r="C478" s="290"/>
      <c r="D478" s="290"/>
      <c r="E478" s="290"/>
      <c r="F478" s="290"/>
      <c r="G478" s="290"/>
      <c r="H478" s="281"/>
      <c r="I478" s="253"/>
    </row>
    <row r="479" spans="1:9" ht="17.25" customHeight="1">
      <c r="A479" s="291" t="s">
        <v>183</v>
      </c>
      <c r="B479" s="293">
        <f>SUM(E479:G479)</f>
        <v>6.219</v>
      </c>
      <c r="C479" s="290"/>
      <c r="D479" s="290"/>
      <c r="E479" s="290">
        <f>E482+E485+E488+E491</f>
        <v>2.269</v>
      </c>
      <c r="F479" s="290">
        <f t="shared" si="53"/>
        <v>1.8800000000000001</v>
      </c>
      <c r="G479" s="290">
        <f t="shared" si="53"/>
        <v>2.0700000000000003</v>
      </c>
      <c r="H479" s="281"/>
      <c r="I479" s="253"/>
    </row>
    <row r="480" spans="1:9" ht="21.75" customHeight="1">
      <c r="A480" s="338" t="s">
        <v>322</v>
      </c>
      <c r="B480" s="293">
        <f>SUM(E480:G480)</f>
        <v>0.99</v>
      </c>
      <c r="C480" s="289"/>
      <c r="D480" s="289"/>
      <c r="E480" s="289">
        <v>0.52</v>
      </c>
      <c r="F480" s="289">
        <v>0.14</v>
      </c>
      <c r="G480" s="289">
        <v>0.33</v>
      </c>
      <c r="H480" s="281"/>
      <c r="I480" s="253"/>
    </row>
    <row r="481" spans="1:9" ht="17.25" customHeight="1">
      <c r="A481" s="336" t="s">
        <v>181</v>
      </c>
      <c r="B481" s="293"/>
      <c r="C481" s="290"/>
      <c r="D481" s="290"/>
      <c r="E481" s="290"/>
      <c r="F481" s="290"/>
      <c r="G481" s="290"/>
      <c r="H481" s="281"/>
      <c r="I481" s="253"/>
    </row>
    <row r="482" spans="1:9" ht="17.25" customHeight="1">
      <c r="A482" s="291" t="s">
        <v>183</v>
      </c>
      <c r="B482" s="293">
        <f>SUM(E482:G482)</f>
        <v>0.99</v>
      </c>
      <c r="C482" s="290"/>
      <c r="D482" s="290"/>
      <c r="E482" s="290">
        <v>0.52</v>
      </c>
      <c r="F482" s="290">
        <v>0.14</v>
      </c>
      <c r="G482" s="290">
        <v>0.33</v>
      </c>
      <c r="H482" s="281"/>
      <c r="I482" s="253"/>
    </row>
    <row r="483" spans="1:9" ht="34.5" customHeight="1">
      <c r="A483" s="338" t="s">
        <v>323</v>
      </c>
      <c r="B483" s="293">
        <f>SUM(E483:G483)</f>
        <v>0.045</v>
      </c>
      <c r="C483" s="290"/>
      <c r="D483" s="290"/>
      <c r="E483" s="339">
        <v>0.015</v>
      </c>
      <c r="F483" s="339">
        <v>0.015</v>
      </c>
      <c r="G483" s="339">
        <v>0.015</v>
      </c>
      <c r="H483" s="281"/>
      <c r="I483" s="253"/>
    </row>
    <row r="484" spans="1:9" ht="17.25" customHeight="1">
      <c r="A484" s="336" t="s">
        <v>181</v>
      </c>
      <c r="B484" s="293"/>
      <c r="C484" s="290"/>
      <c r="D484" s="290"/>
      <c r="E484" s="340"/>
      <c r="F484" s="340"/>
      <c r="G484" s="340"/>
      <c r="H484" s="281"/>
      <c r="I484" s="253"/>
    </row>
    <row r="485" spans="1:9" ht="17.25" customHeight="1">
      <c r="A485" s="291" t="s">
        <v>183</v>
      </c>
      <c r="B485" s="293">
        <f>SUM(E485:G485)</f>
        <v>0.045</v>
      </c>
      <c r="C485" s="290"/>
      <c r="D485" s="290"/>
      <c r="E485" s="340">
        <v>0.015</v>
      </c>
      <c r="F485" s="340">
        <v>0.015</v>
      </c>
      <c r="G485" s="340">
        <v>0.015</v>
      </c>
      <c r="H485" s="281"/>
      <c r="I485" s="253"/>
    </row>
    <row r="486" spans="1:9" ht="31.5">
      <c r="A486" s="338" t="s">
        <v>324</v>
      </c>
      <c r="B486" s="293">
        <f>SUM(E486:G486)</f>
        <v>3.367</v>
      </c>
      <c r="C486" s="289"/>
      <c r="D486" s="289"/>
      <c r="E486" s="289">
        <v>1.147</v>
      </c>
      <c r="F486" s="289">
        <v>1.11</v>
      </c>
      <c r="G486" s="289">
        <v>1.11</v>
      </c>
      <c r="H486" s="281"/>
      <c r="I486" s="253"/>
    </row>
    <row r="487" spans="1:9" ht="15.75">
      <c r="A487" s="336" t="s">
        <v>181</v>
      </c>
      <c r="B487" s="293"/>
      <c r="C487" s="290"/>
      <c r="D487" s="290"/>
      <c r="E487" s="290"/>
      <c r="F487" s="290"/>
      <c r="G487" s="290"/>
      <c r="H487" s="281"/>
      <c r="I487" s="253"/>
    </row>
    <row r="488" spans="1:9" ht="15.75">
      <c r="A488" s="291" t="s">
        <v>183</v>
      </c>
      <c r="B488" s="293">
        <f>SUM(E488:G488)</f>
        <v>3.367</v>
      </c>
      <c r="C488" s="290"/>
      <c r="D488" s="290"/>
      <c r="E488" s="290">
        <v>1.147</v>
      </c>
      <c r="F488" s="290">
        <v>1.11</v>
      </c>
      <c r="G488" s="290">
        <v>1.11</v>
      </c>
      <c r="H488" s="281"/>
      <c r="I488" s="253"/>
    </row>
    <row r="489" spans="1:9" ht="31.5">
      <c r="A489" s="338" t="s">
        <v>325</v>
      </c>
      <c r="B489" s="293">
        <f>SUM(E489:G489)</f>
        <v>1.817</v>
      </c>
      <c r="C489" s="290"/>
      <c r="D489" s="290"/>
      <c r="E489" s="289">
        <v>0.587</v>
      </c>
      <c r="F489" s="289">
        <v>0.615</v>
      </c>
      <c r="G489" s="289">
        <v>0.615</v>
      </c>
      <c r="H489" s="282"/>
      <c r="I489" s="253"/>
    </row>
    <row r="490" spans="1:9" ht="15.75">
      <c r="A490" s="336" t="s">
        <v>181</v>
      </c>
      <c r="B490" s="293"/>
      <c r="C490" s="290"/>
      <c r="D490" s="290"/>
      <c r="E490" s="290"/>
      <c r="F490" s="290"/>
      <c r="G490" s="290"/>
      <c r="H490" s="281"/>
      <c r="I490" s="253"/>
    </row>
    <row r="491" spans="1:9" ht="15.75">
      <c r="A491" s="291" t="s">
        <v>183</v>
      </c>
      <c r="B491" s="293">
        <f>SUM(E491:G491)</f>
        <v>1.817</v>
      </c>
      <c r="C491" s="290"/>
      <c r="D491" s="290"/>
      <c r="E491" s="290">
        <v>0.587</v>
      </c>
      <c r="F491" s="290">
        <v>0.615</v>
      </c>
      <c r="G491" s="290">
        <v>0.615</v>
      </c>
      <c r="H491" s="281"/>
      <c r="I491" s="253"/>
    </row>
    <row r="492" spans="1:9" ht="16.5" customHeight="1">
      <c r="A492" s="283" t="s">
        <v>509</v>
      </c>
      <c r="B492" s="279">
        <f aca="true" t="shared" si="54" ref="B492:G492">SUM(B494:B498)</f>
        <v>29762.482999999997</v>
      </c>
      <c r="C492" s="279">
        <f t="shared" si="54"/>
        <v>11208.486500000003</v>
      </c>
      <c r="D492" s="279">
        <f t="shared" si="54"/>
        <v>12768.287500000002</v>
      </c>
      <c r="E492" s="279">
        <f t="shared" si="54"/>
        <v>11907.093</v>
      </c>
      <c r="F492" s="279">
        <f t="shared" si="54"/>
        <v>9783.975999999999</v>
      </c>
      <c r="G492" s="279">
        <f t="shared" si="54"/>
        <v>8071.414</v>
      </c>
      <c r="H492" s="249"/>
      <c r="I492" s="249"/>
    </row>
    <row r="493" spans="1:9" ht="15" customHeight="1">
      <c r="A493" s="250" t="s">
        <v>181</v>
      </c>
      <c r="B493" s="251"/>
      <c r="C493" s="252"/>
      <c r="D493" s="252"/>
      <c r="E493" s="252"/>
      <c r="F493" s="252"/>
      <c r="G493" s="252"/>
      <c r="H493" s="403"/>
      <c r="I493" s="403"/>
    </row>
    <row r="494" spans="1:9" ht="16.5" customHeight="1">
      <c r="A494" s="254" t="s">
        <v>400</v>
      </c>
      <c r="B494" s="251">
        <f>SUM(E494:G494)</f>
        <v>199.066</v>
      </c>
      <c r="C494" s="252">
        <f>C40+C221+C341+C391</f>
        <v>64.61749999999999</v>
      </c>
      <c r="D494" s="295">
        <f>D40+D221+D341+D391</f>
        <v>107.2225</v>
      </c>
      <c r="E494" s="295">
        <f>E40+E221+E341+E391</f>
        <v>59.068000000000005</v>
      </c>
      <c r="F494" s="295">
        <f>F40+F221+F341+F391</f>
        <v>67.499</v>
      </c>
      <c r="G494" s="295">
        <f>G40+G221+G341+G391</f>
        <v>72.499</v>
      </c>
      <c r="H494" s="403"/>
      <c r="I494" s="403"/>
    </row>
    <row r="495" spans="1:9" ht="16.5" customHeight="1">
      <c r="A495" s="254" t="s">
        <v>182</v>
      </c>
      <c r="B495" s="251">
        <f>SUM(E495:G495)</f>
        <v>375.624</v>
      </c>
      <c r="C495" s="252">
        <f>C8+C41+C70+C100+C222+C310+C342+C392+C440</f>
        <v>63.160999999999994</v>
      </c>
      <c r="D495" s="252">
        <f>D8+D41+D70+D100+D222+D310+D342+D392+D440</f>
        <v>113.757</v>
      </c>
      <c r="E495" s="252">
        <f>E8+E41+E70+E100+E222+E310+E342+E392+E440</f>
        <v>113.02600000000001</v>
      </c>
      <c r="F495" s="252">
        <f>F8+F41+F70+F100+F222+F310+F342+F392+F440</f>
        <v>128.799</v>
      </c>
      <c r="G495" s="252">
        <f>G8+G41+G70+G100+G222+G310+G342+G392+G440</f>
        <v>133.799</v>
      </c>
      <c r="H495" s="403"/>
      <c r="I495" s="403"/>
    </row>
    <row r="496" spans="1:9" ht="17.25" customHeight="1">
      <c r="A496" s="254" t="s">
        <v>183</v>
      </c>
      <c r="B496" s="251">
        <f>SUM(E496:G496)</f>
        <v>3047.751</v>
      </c>
      <c r="C496" s="252">
        <f>C9+C42+C69+C101+C141+C193+C223+C311+C343+C393+C420+C428+C441+C475+C479</f>
        <v>346.2289999999999</v>
      </c>
      <c r="D496" s="252">
        <f>D9+D42+D69+D101+D141+D193+D223+D311+D343+D393+D420+D428+D441+D475+D479</f>
        <v>291.212</v>
      </c>
      <c r="E496" s="252">
        <f>E9+E42+E69+E101+E141+E193+E223+E311+E343+E393+E420+E428+E441+E475+E479</f>
        <v>1028.8210000000001</v>
      </c>
      <c r="F496" s="252">
        <f>F9+F42+F69+F101+F141+F193+F223+F311+F343+F393+F420+F428+F441+F475+F479</f>
        <v>1029.303</v>
      </c>
      <c r="G496" s="252">
        <f>G9+G42+G69+G101+G141+G193+G223+G311+G343+G393+G420+G428+G441+G475+G479</f>
        <v>989.6270000000001</v>
      </c>
      <c r="H496" s="403"/>
      <c r="I496" s="403"/>
    </row>
    <row r="497" spans="1:9" ht="16.5" customHeight="1">
      <c r="A497" s="254" t="s">
        <v>184</v>
      </c>
      <c r="B497" s="251">
        <f>SUM(E497:G497)</f>
        <v>25599.569999999996</v>
      </c>
      <c r="C497" s="252">
        <f>C224+C314+C344</f>
        <v>10729.733000000004</v>
      </c>
      <c r="D497" s="252">
        <f>D224+D314+D344</f>
        <v>12251.45</v>
      </c>
      <c r="E497" s="252">
        <f>E224+E314+E344</f>
        <v>10467.08</v>
      </c>
      <c r="F497" s="252">
        <f>F224+F314+F344</f>
        <v>8384.689999999999</v>
      </c>
      <c r="G497" s="252">
        <f>G224+G314+G344</f>
        <v>6747.799999999999</v>
      </c>
      <c r="H497" s="403"/>
      <c r="I497" s="403"/>
    </row>
    <row r="498" spans="1:9" ht="15.75">
      <c r="A498" s="262" t="s">
        <v>190</v>
      </c>
      <c r="B498" s="251">
        <f>SUM(E498:G498)</f>
        <v>540.472</v>
      </c>
      <c r="C498" s="252">
        <f>C10+C43+C71+C102+C194+C225+C345+C421+C442+C476</f>
        <v>4.746</v>
      </c>
      <c r="D498" s="252">
        <f>D10+D43+D71+D102+D194+D225+D345+D421+D442+D476</f>
        <v>4.646</v>
      </c>
      <c r="E498" s="252">
        <f>E10+E43+E71+E102+E194+E225+E345+E421+E442+E476</f>
        <v>239.098</v>
      </c>
      <c r="F498" s="252">
        <f>F10+F43+F71+F102+F194+F225+F345+F421+F442+F476</f>
        <v>173.68499999999997</v>
      </c>
      <c r="G498" s="252">
        <f>G10+G43+G71+G102+G194+G225+G345+G421+G442+G476</f>
        <v>127.689</v>
      </c>
      <c r="H498" s="403"/>
      <c r="I498" s="403"/>
    </row>
    <row r="499" spans="1:8" ht="15.75">
      <c r="A499" s="124"/>
      <c r="B499" s="227"/>
      <c r="C499" s="125"/>
      <c r="D499" s="125"/>
      <c r="E499" s="125"/>
      <c r="F499" s="125"/>
      <c r="G499" s="125"/>
      <c r="H499" s="244"/>
    </row>
    <row r="500" spans="1:8" ht="15.75">
      <c r="A500" s="124"/>
      <c r="B500" s="228"/>
      <c r="C500" s="125"/>
      <c r="D500" s="125"/>
      <c r="E500" s="125"/>
      <c r="F500" s="125"/>
      <c r="G500" s="125"/>
      <c r="H500" s="244"/>
    </row>
    <row r="501" spans="1:8" ht="15.75">
      <c r="A501" s="124"/>
      <c r="B501" s="228"/>
      <c r="C501" s="125"/>
      <c r="D501" s="125"/>
      <c r="E501" s="125"/>
      <c r="F501" s="125"/>
      <c r="G501" s="125"/>
      <c r="H501" s="244"/>
    </row>
    <row r="502" spans="1:8" ht="15.75">
      <c r="A502" s="124"/>
      <c r="B502" s="228"/>
      <c r="C502" s="125"/>
      <c r="D502" s="125"/>
      <c r="E502" s="125"/>
      <c r="F502" s="125"/>
      <c r="G502" s="125"/>
      <c r="H502" s="244"/>
    </row>
    <row r="503" spans="1:8" ht="15.75">
      <c r="A503" s="124"/>
      <c r="B503" s="228"/>
      <c r="C503" s="125"/>
      <c r="D503" s="125"/>
      <c r="E503" s="125"/>
      <c r="F503" s="125"/>
      <c r="G503" s="125"/>
      <c r="H503" s="244"/>
    </row>
    <row r="504" spans="1:8" ht="15.75">
      <c r="A504" s="124"/>
      <c r="B504" s="228"/>
      <c r="C504" s="125"/>
      <c r="D504" s="125"/>
      <c r="E504" s="125"/>
      <c r="F504" s="125"/>
      <c r="G504" s="125"/>
      <c r="H504" s="244"/>
    </row>
    <row r="505" spans="1:8" ht="15.75">
      <c r="A505" s="124"/>
      <c r="B505" s="228"/>
      <c r="C505" s="125"/>
      <c r="D505" s="125"/>
      <c r="E505" s="125"/>
      <c r="F505" s="125"/>
      <c r="G505" s="125"/>
      <c r="H505" s="244"/>
    </row>
    <row r="506" spans="1:8" ht="15.75">
      <c r="A506" s="124"/>
      <c r="B506" s="228"/>
      <c r="C506" s="125"/>
      <c r="D506" s="125"/>
      <c r="E506" s="125"/>
      <c r="F506" s="125"/>
      <c r="G506" s="125"/>
      <c r="H506" s="244"/>
    </row>
    <row r="507" spans="1:8" ht="15.75">
      <c r="A507" s="124"/>
      <c r="B507" s="228"/>
      <c r="C507" s="125"/>
      <c r="D507" s="125"/>
      <c r="E507" s="125"/>
      <c r="F507" s="125"/>
      <c r="G507" s="125"/>
      <c r="H507" s="244"/>
    </row>
    <row r="508" spans="1:8" ht="15.75">
      <c r="A508" s="124"/>
      <c r="B508" s="228"/>
      <c r="C508" s="125"/>
      <c r="D508" s="125"/>
      <c r="E508" s="125"/>
      <c r="F508" s="125"/>
      <c r="G508" s="125"/>
      <c r="H508" s="244"/>
    </row>
    <row r="509" spans="1:8" ht="15.75">
      <c r="A509" s="124"/>
      <c r="B509" s="228"/>
      <c r="C509" s="125"/>
      <c r="D509" s="125"/>
      <c r="E509" s="125"/>
      <c r="F509" s="125"/>
      <c r="G509" s="125"/>
      <c r="H509" s="244"/>
    </row>
    <row r="510" spans="1:8" ht="15.75">
      <c r="A510" s="124"/>
      <c r="B510" s="228"/>
      <c r="C510" s="125"/>
      <c r="D510" s="125"/>
      <c r="E510" s="125"/>
      <c r="F510" s="125"/>
      <c r="G510" s="125"/>
      <c r="H510" s="244"/>
    </row>
    <row r="511" spans="1:8" ht="15.75">
      <c r="A511" s="124"/>
      <c r="B511" s="228"/>
      <c r="C511" s="125"/>
      <c r="D511" s="125"/>
      <c r="E511" s="125"/>
      <c r="F511" s="125"/>
      <c r="G511" s="125"/>
      <c r="H511" s="244"/>
    </row>
    <row r="512" spans="1:8" ht="15.75">
      <c r="A512" s="124"/>
      <c r="B512" s="228"/>
      <c r="C512" s="125"/>
      <c r="D512" s="125"/>
      <c r="E512" s="125"/>
      <c r="F512" s="125"/>
      <c r="G512" s="125"/>
      <c r="H512" s="244"/>
    </row>
    <row r="513" spans="1:8" ht="15.75">
      <c r="A513" s="124"/>
      <c r="B513" s="228"/>
      <c r="C513" s="125"/>
      <c r="D513" s="125"/>
      <c r="E513" s="125"/>
      <c r="F513" s="125"/>
      <c r="G513" s="125"/>
      <c r="H513" s="244"/>
    </row>
    <row r="514" spans="1:8" ht="15.75">
      <c r="A514" s="124"/>
      <c r="B514" s="228"/>
      <c r="C514" s="125"/>
      <c r="D514" s="125"/>
      <c r="E514" s="125"/>
      <c r="F514" s="125"/>
      <c r="G514" s="125"/>
      <c r="H514" s="244"/>
    </row>
    <row r="515" spans="1:8" ht="15.75">
      <c r="A515" s="124"/>
      <c r="B515" s="228"/>
      <c r="C515" s="125"/>
      <c r="D515" s="125"/>
      <c r="E515" s="125"/>
      <c r="F515" s="125"/>
      <c r="G515" s="125"/>
      <c r="H515" s="244"/>
    </row>
    <row r="516" spans="1:8" ht="15.75">
      <c r="A516" s="124"/>
      <c r="B516" s="228"/>
      <c r="C516" s="125"/>
      <c r="D516" s="125"/>
      <c r="E516" s="125"/>
      <c r="F516" s="125"/>
      <c r="G516" s="125"/>
      <c r="H516" s="244"/>
    </row>
    <row r="517" spans="1:8" ht="15.75">
      <c r="A517" s="124"/>
      <c r="B517" s="228"/>
      <c r="C517" s="125"/>
      <c r="D517" s="125"/>
      <c r="E517" s="125"/>
      <c r="F517" s="125"/>
      <c r="G517" s="125"/>
      <c r="H517" s="244"/>
    </row>
    <row r="518" spans="1:8" ht="15.75">
      <c r="A518" s="124"/>
      <c r="B518" s="228"/>
      <c r="C518" s="125"/>
      <c r="D518" s="125"/>
      <c r="E518" s="125"/>
      <c r="F518" s="125"/>
      <c r="G518" s="125"/>
      <c r="H518" s="244"/>
    </row>
    <row r="519" spans="1:8" ht="15.75">
      <c r="A519" s="124"/>
      <c r="B519" s="228"/>
      <c r="C519" s="125"/>
      <c r="D519" s="125"/>
      <c r="E519" s="125"/>
      <c r="F519" s="125"/>
      <c r="G519" s="125"/>
      <c r="H519" s="244"/>
    </row>
    <row r="520" spans="1:8" ht="15.75">
      <c r="A520" s="124"/>
      <c r="B520" s="228"/>
      <c r="C520" s="125"/>
      <c r="D520" s="125"/>
      <c r="E520" s="125"/>
      <c r="F520" s="125"/>
      <c r="G520" s="125"/>
      <c r="H520" s="244"/>
    </row>
    <row r="521" spans="1:8" ht="15.75">
      <c r="A521" s="124"/>
      <c r="B521" s="228"/>
      <c r="C521" s="125"/>
      <c r="D521" s="125"/>
      <c r="E521" s="125"/>
      <c r="F521" s="125"/>
      <c r="G521" s="125"/>
      <c r="H521" s="244"/>
    </row>
    <row r="522" spans="1:8" ht="15.75">
      <c r="A522" s="124"/>
      <c r="B522" s="228"/>
      <c r="C522" s="125"/>
      <c r="D522" s="125"/>
      <c r="E522" s="125"/>
      <c r="F522" s="125"/>
      <c r="G522" s="125"/>
      <c r="H522" s="244"/>
    </row>
    <row r="523" spans="1:8" ht="15.75">
      <c r="A523" s="124"/>
      <c r="B523" s="228"/>
      <c r="C523" s="125"/>
      <c r="D523" s="125"/>
      <c r="E523" s="125"/>
      <c r="F523" s="125"/>
      <c r="G523" s="125"/>
      <c r="H523" s="244"/>
    </row>
    <row r="524" spans="1:8" ht="15.75">
      <c r="A524" s="124"/>
      <c r="B524" s="228"/>
      <c r="C524" s="125"/>
      <c r="D524" s="125"/>
      <c r="E524" s="125"/>
      <c r="F524" s="125"/>
      <c r="G524" s="125"/>
      <c r="H524" s="244"/>
    </row>
    <row r="525" spans="1:8" ht="15.75">
      <c r="A525" s="124"/>
      <c r="B525" s="228"/>
      <c r="C525" s="125"/>
      <c r="D525" s="125"/>
      <c r="E525" s="125"/>
      <c r="F525" s="125"/>
      <c r="G525" s="125"/>
      <c r="H525" s="244"/>
    </row>
    <row r="526" spans="1:8" ht="15.75">
      <c r="A526" s="124"/>
      <c r="B526" s="228"/>
      <c r="C526" s="125"/>
      <c r="D526" s="125"/>
      <c r="E526" s="125"/>
      <c r="F526" s="125"/>
      <c r="G526" s="125"/>
      <c r="H526" s="244"/>
    </row>
    <row r="527" spans="1:8" ht="15.75">
      <c r="A527" s="124"/>
      <c r="B527" s="228"/>
      <c r="C527" s="125"/>
      <c r="D527" s="125"/>
      <c r="E527" s="125"/>
      <c r="F527" s="125"/>
      <c r="G527" s="125"/>
      <c r="H527" s="244"/>
    </row>
    <row r="528" spans="1:8" ht="15.75">
      <c r="A528" s="124"/>
      <c r="B528" s="228"/>
      <c r="C528" s="125"/>
      <c r="D528" s="125"/>
      <c r="E528" s="125"/>
      <c r="F528" s="125"/>
      <c r="G528" s="125"/>
      <c r="H528" s="244"/>
    </row>
    <row r="529" spans="1:8" ht="15.75">
      <c r="A529" s="124"/>
      <c r="B529" s="228"/>
      <c r="C529" s="125"/>
      <c r="D529" s="125"/>
      <c r="E529" s="125"/>
      <c r="F529" s="125"/>
      <c r="G529" s="125"/>
      <c r="H529" s="244"/>
    </row>
    <row r="530" spans="1:8" ht="15.75">
      <c r="A530" s="124"/>
      <c r="B530" s="228"/>
      <c r="C530" s="125"/>
      <c r="D530" s="125"/>
      <c r="E530" s="125"/>
      <c r="F530" s="125"/>
      <c r="G530" s="125"/>
      <c r="H530" s="244"/>
    </row>
    <row r="531" spans="1:8" ht="15.75">
      <c r="A531" s="124"/>
      <c r="B531" s="228"/>
      <c r="C531" s="125"/>
      <c r="D531" s="125"/>
      <c r="E531" s="125"/>
      <c r="F531" s="125"/>
      <c r="G531" s="125"/>
      <c r="H531" s="244"/>
    </row>
    <row r="532" spans="1:8" ht="15.75">
      <c r="A532" s="124"/>
      <c r="B532" s="228"/>
      <c r="C532" s="125"/>
      <c r="D532" s="125"/>
      <c r="E532" s="125"/>
      <c r="F532" s="125"/>
      <c r="G532" s="125"/>
      <c r="H532" s="244"/>
    </row>
    <row r="533" spans="1:8" ht="15.75">
      <c r="A533" s="124"/>
      <c r="B533" s="228"/>
      <c r="C533" s="125"/>
      <c r="D533" s="125"/>
      <c r="E533" s="125"/>
      <c r="F533" s="125"/>
      <c r="G533" s="125"/>
      <c r="H533" s="244"/>
    </row>
    <row r="534" spans="1:8" ht="15.75">
      <c r="A534" s="124"/>
      <c r="B534" s="228"/>
      <c r="C534" s="125"/>
      <c r="D534" s="125"/>
      <c r="E534" s="125"/>
      <c r="F534" s="125"/>
      <c r="G534" s="125"/>
      <c r="H534" s="244"/>
    </row>
    <row r="535" spans="1:8" ht="15.75">
      <c r="A535" s="124"/>
      <c r="B535" s="228"/>
      <c r="C535" s="125"/>
      <c r="D535" s="125"/>
      <c r="E535" s="125"/>
      <c r="F535" s="125"/>
      <c r="G535" s="125"/>
      <c r="H535" s="244"/>
    </row>
    <row r="536" spans="1:8" ht="15.75">
      <c r="A536" s="124"/>
      <c r="B536" s="228"/>
      <c r="C536" s="125"/>
      <c r="D536" s="125"/>
      <c r="E536" s="125"/>
      <c r="F536" s="125"/>
      <c r="G536" s="125"/>
      <c r="H536" s="244"/>
    </row>
    <row r="537" spans="1:8" ht="15.75">
      <c r="A537" s="124"/>
      <c r="B537" s="228"/>
      <c r="C537" s="125"/>
      <c r="D537" s="125"/>
      <c r="E537" s="125"/>
      <c r="F537" s="125"/>
      <c r="G537" s="125"/>
      <c r="H537" s="244"/>
    </row>
    <row r="538" spans="1:8" ht="15.75">
      <c r="A538" s="124"/>
      <c r="B538" s="228"/>
      <c r="C538" s="125"/>
      <c r="D538" s="125"/>
      <c r="E538" s="125"/>
      <c r="F538" s="125"/>
      <c r="G538" s="125"/>
      <c r="H538" s="244"/>
    </row>
    <row r="539" spans="1:8" ht="15.75">
      <c r="A539" s="124"/>
      <c r="B539" s="228"/>
      <c r="C539" s="125"/>
      <c r="D539" s="125"/>
      <c r="E539" s="125"/>
      <c r="F539" s="125"/>
      <c r="G539" s="125"/>
      <c r="H539" s="244"/>
    </row>
    <row r="540" spans="1:8" ht="15.75">
      <c r="A540" s="124"/>
      <c r="B540" s="228"/>
      <c r="C540" s="125"/>
      <c r="D540" s="125"/>
      <c r="E540" s="125"/>
      <c r="F540" s="125"/>
      <c r="G540" s="125"/>
      <c r="H540" s="244"/>
    </row>
    <row r="541" spans="1:8" ht="15.75">
      <c r="A541" s="124"/>
      <c r="B541" s="228"/>
      <c r="C541" s="125"/>
      <c r="D541" s="125"/>
      <c r="E541" s="125"/>
      <c r="F541" s="125"/>
      <c r="G541" s="125"/>
      <c r="H541" s="244"/>
    </row>
    <row r="542" spans="1:8" ht="15.75">
      <c r="A542" s="124"/>
      <c r="B542" s="228"/>
      <c r="C542" s="125"/>
      <c r="D542" s="125"/>
      <c r="E542" s="125"/>
      <c r="F542" s="125"/>
      <c r="G542" s="125"/>
      <c r="H542" s="244"/>
    </row>
    <row r="543" spans="1:8" ht="15.75">
      <c r="A543" s="124"/>
      <c r="B543" s="228"/>
      <c r="C543" s="125"/>
      <c r="D543" s="125"/>
      <c r="E543" s="125"/>
      <c r="F543" s="125"/>
      <c r="G543" s="125"/>
      <c r="H543" s="244"/>
    </row>
    <row r="544" spans="1:7" ht="15.75">
      <c r="A544" s="124"/>
      <c r="B544" s="228"/>
      <c r="C544" s="125"/>
      <c r="D544" s="125"/>
      <c r="E544" s="125"/>
      <c r="F544" s="125"/>
      <c r="G544" s="125"/>
    </row>
    <row r="545" spans="1:7" ht="15.75">
      <c r="A545" s="124"/>
      <c r="B545" s="228"/>
      <c r="C545" s="125"/>
      <c r="D545" s="125"/>
      <c r="E545" s="125"/>
      <c r="F545" s="125"/>
      <c r="G545" s="125"/>
    </row>
    <row r="546" spans="1:7" ht="15.75">
      <c r="A546" s="124"/>
      <c r="B546" s="228"/>
      <c r="C546" s="125"/>
      <c r="D546" s="125"/>
      <c r="E546" s="125"/>
      <c r="F546" s="125"/>
      <c r="G546" s="125"/>
    </row>
    <row r="547" spans="1:7" ht="15.75">
      <c r="A547" s="124"/>
      <c r="B547" s="228"/>
      <c r="C547" s="125"/>
      <c r="D547" s="125"/>
      <c r="E547" s="125"/>
      <c r="F547" s="125"/>
      <c r="G547" s="125"/>
    </row>
    <row r="548" spans="1:7" ht="15.75">
      <c r="A548" s="124"/>
      <c r="B548" s="228"/>
      <c r="C548" s="125"/>
      <c r="D548" s="125"/>
      <c r="E548" s="125"/>
      <c r="F548" s="125"/>
      <c r="G548" s="125"/>
    </row>
  </sheetData>
  <sheetProtection/>
  <mergeCells count="228">
    <mergeCell ref="H26:H29"/>
    <mergeCell ref="I26:I29"/>
    <mergeCell ref="I7:I10"/>
    <mergeCell ref="B155:B158"/>
    <mergeCell ref="C155:C158"/>
    <mergeCell ref="D155:D158"/>
    <mergeCell ref="E155:E158"/>
    <mergeCell ref="A4:A5"/>
    <mergeCell ref="B4:B5"/>
    <mergeCell ref="C4:D4"/>
    <mergeCell ref="H4:H5"/>
    <mergeCell ref="I4:I5"/>
    <mergeCell ref="H58:H62"/>
    <mergeCell ref="I58:I62"/>
    <mergeCell ref="H44:H48"/>
    <mergeCell ref="I44:I48"/>
    <mergeCell ref="I31:I33"/>
    <mergeCell ref="H31:H33"/>
    <mergeCell ref="H72:H76"/>
    <mergeCell ref="H77:H80"/>
    <mergeCell ref="H68:H71"/>
    <mergeCell ref="I68:I71"/>
    <mergeCell ref="I11:I13"/>
    <mergeCell ref="I14:I18"/>
    <mergeCell ref="H19:H22"/>
    <mergeCell ref="I19:I22"/>
    <mergeCell ref="H34:H37"/>
    <mergeCell ref="I86:I89"/>
    <mergeCell ref="I34:I37"/>
    <mergeCell ref="H23:H25"/>
    <mergeCell ref="I23:I25"/>
    <mergeCell ref="H54:H57"/>
    <mergeCell ref="I54:I57"/>
    <mergeCell ref="H49:H53"/>
    <mergeCell ref="I49:I53"/>
    <mergeCell ref="H38:H43"/>
    <mergeCell ref="I38:I43"/>
    <mergeCell ref="I119:I122"/>
    <mergeCell ref="H63:H66"/>
    <mergeCell ref="I98:I102"/>
    <mergeCell ref="H81:H85"/>
    <mergeCell ref="H86:H89"/>
    <mergeCell ref="I72:I76"/>
    <mergeCell ref="I77:I80"/>
    <mergeCell ref="H98:H102"/>
    <mergeCell ref="H90:H93"/>
    <mergeCell ref="I81:I85"/>
    <mergeCell ref="I173:I175"/>
    <mergeCell ref="I176:I178"/>
    <mergeCell ref="I179:I181"/>
    <mergeCell ref="I123:I126"/>
    <mergeCell ref="I127:I130"/>
    <mergeCell ref="I90:I93"/>
    <mergeCell ref="I94:I97"/>
    <mergeCell ref="I103:I106"/>
    <mergeCell ref="I107:I110"/>
    <mergeCell ref="I111:I118"/>
    <mergeCell ref="I211:I214"/>
    <mergeCell ref="H215:H218"/>
    <mergeCell ref="H203:H206"/>
    <mergeCell ref="I182:I184"/>
    <mergeCell ref="H164:H166"/>
    <mergeCell ref="I164:I166"/>
    <mergeCell ref="H167:H169"/>
    <mergeCell ref="I167:I169"/>
    <mergeCell ref="H179:H181"/>
    <mergeCell ref="H173:H175"/>
    <mergeCell ref="H195:H198"/>
    <mergeCell ref="I195:I198"/>
    <mergeCell ref="H199:H202"/>
    <mergeCell ref="I199:I202"/>
    <mergeCell ref="H226:H231"/>
    <mergeCell ref="I226:I231"/>
    <mergeCell ref="I203:I206"/>
    <mergeCell ref="H207:H210"/>
    <mergeCell ref="I207:I210"/>
    <mergeCell ref="H211:H214"/>
    <mergeCell ref="H233:H235"/>
    <mergeCell ref="I233:I235"/>
    <mergeCell ref="H236:H240"/>
    <mergeCell ref="I236:I240"/>
    <mergeCell ref="H192:H194"/>
    <mergeCell ref="H182:H184"/>
    <mergeCell ref="I215:I218"/>
    <mergeCell ref="H220:H224"/>
    <mergeCell ref="I220:I224"/>
    <mergeCell ref="I192:I194"/>
    <mergeCell ref="H419:H421"/>
    <mergeCell ref="H107:H110"/>
    <mergeCell ref="H111:H118"/>
    <mergeCell ref="H119:H122"/>
    <mergeCell ref="H123:H126"/>
    <mergeCell ref="H127:H130"/>
    <mergeCell ref="H266:H269"/>
    <mergeCell ref="H296:H298"/>
    <mergeCell ref="H305:H307"/>
    <mergeCell ref="H352:H355"/>
    <mergeCell ref="I402:I404"/>
    <mergeCell ref="I405:I408"/>
    <mergeCell ref="H241:H245"/>
    <mergeCell ref="I241:I245"/>
    <mergeCell ref="H246:H249"/>
    <mergeCell ref="I246:I249"/>
    <mergeCell ref="H250:H253"/>
    <mergeCell ref="I250:I253"/>
    <mergeCell ref="H275:H278"/>
    <mergeCell ref="I275:I278"/>
    <mergeCell ref="I266:I269"/>
    <mergeCell ref="H270:H274"/>
    <mergeCell ref="I270:I274"/>
    <mergeCell ref="H254:H257"/>
    <mergeCell ref="I254:I257"/>
    <mergeCell ref="H262:H265"/>
    <mergeCell ref="I262:I265"/>
    <mergeCell ref="I296:I298"/>
    <mergeCell ref="H299:H301"/>
    <mergeCell ref="I299:I301"/>
    <mergeCell ref="H279:H281"/>
    <mergeCell ref="I279:I281"/>
    <mergeCell ref="H282:H284"/>
    <mergeCell ref="I282:I284"/>
    <mergeCell ref="H293:H295"/>
    <mergeCell ref="I293:I295"/>
    <mergeCell ref="H103:H106"/>
    <mergeCell ref="H285:H289"/>
    <mergeCell ref="I285:I289"/>
    <mergeCell ref="H290:H292"/>
    <mergeCell ref="I290:I292"/>
    <mergeCell ref="I161:I163"/>
    <mergeCell ref="I170:I172"/>
    <mergeCell ref="H176:H178"/>
    <mergeCell ref="I185:I187"/>
    <mergeCell ref="H185:H187"/>
    <mergeCell ref="I399:I401"/>
    <mergeCell ref="H312:H314"/>
    <mergeCell ref="I312:I314"/>
    <mergeCell ref="H336:H338"/>
    <mergeCell ref="H366:H369"/>
    <mergeCell ref="I366:I369"/>
    <mergeCell ref="H340:H344"/>
    <mergeCell ref="I340:I345"/>
    <mergeCell ref="H346:H351"/>
    <mergeCell ref="I346:I351"/>
    <mergeCell ref="H378:H381"/>
    <mergeCell ref="I378:I381"/>
    <mergeCell ref="I305:I307"/>
    <mergeCell ref="H329:H330"/>
    <mergeCell ref="H309:H311"/>
    <mergeCell ref="I309:I311"/>
    <mergeCell ref="H361:H365"/>
    <mergeCell ref="I361:I365"/>
    <mergeCell ref="H375:H377"/>
    <mergeCell ref="I375:I377"/>
    <mergeCell ref="H433:H435"/>
    <mergeCell ref="I433:I435"/>
    <mergeCell ref="H382:H383"/>
    <mergeCell ref="I382:I383"/>
    <mergeCell ref="I419:I421"/>
    <mergeCell ref="H422:H424"/>
    <mergeCell ref="I422:I425"/>
    <mergeCell ref="I394:I398"/>
    <mergeCell ref="I415:I417"/>
    <mergeCell ref="I409:I414"/>
    <mergeCell ref="H94:H97"/>
    <mergeCell ref="H468:H472"/>
    <mergeCell ref="I468:I472"/>
    <mergeCell ref="H453:H457"/>
    <mergeCell ref="I453:I457"/>
    <mergeCell ref="H458:H459"/>
    <mergeCell ref="I458:I459"/>
    <mergeCell ref="H460:H461"/>
    <mergeCell ref="I460:I461"/>
    <mergeCell ref="I155:I160"/>
    <mergeCell ref="H493:H498"/>
    <mergeCell ref="I493:I498"/>
    <mergeCell ref="A2:I2"/>
    <mergeCell ref="B142:B143"/>
    <mergeCell ref="C142:C143"/>
    <mergeCell ref="D142:D143"/>
    <mergeCell ref="H6:H10"/>
    <mergeCell ref="H11:H13"/>
    <mergeCell ref="H152:H154"/>
    <mergeCell ref="I152:I154"/>
    <mergeCell ref="A155:A158"/>
    <mergeCell ref="F155:F158"/>
    <mergeCell ref="G155:G158"/>
    <mergeCell ref="H474:H476"/>
    <mergeCell ref="H155:H160"/>
    <mergeCell ref="H161:H163"/>
    <mergeCell ref="H170:H172"/>
    <mergeCell ref="H188:H190"/>
    <mergeCell ref="H439:H442"/>
    <mergeCell ref="H443:H446"/>
    <mergeCell ref="I474:I476"/>
    <mergeCell ref="H462:H464"/>
    <mergeCell ref="I462:I464"/>
    <mergeCell ref="H450:H452"/>
    <mergeCell ref="I450:I452"/>
    <mergeCell ref="I439:I442"/>
    <mergeCell ref="I443:I446"/>
    <mergeCell ref="H447:H449"/>
    <mergeCell ref="I447:I449"/>
    <mergeCell ref="A142:A143"/>
    <mergeCell ref="H142:H145"/>
    <mergeCell ref="I142:I145"/>
    <mergeCell ref="I149:I151"/>
    <mergeCell ref="E142:E143"/>
    <mergeCell ref="F142:F143"/>
    <mergeCell ref="G142:G143"/>
    <mergeCell ref="H146:H148"/>
    <mergeCell ref="I146:I148"/>
    <mergeCell ref="H149:H151"/>
    <mergeCell ref="H429:H432"/>
    <mergeCell ref="I429:I432"/>
    <mergeCell ref="I188:I190"/>
    <mergeCell ref="I258:I261"/>
    <mergeCell ref="H258:H261"/>
    <mergeCell ref="H370:H373"/>
    <mergeCell ref="I370:I373"/>
    <mergeCell ref="I352:I355"/>
    <mergeCell ref="H356:H360"/>
    <mergeCell ref="I356:I360"/>
    <mergeCell ref="H131:H134"/>
    <mergeCell ref="H135:H138"/>
    <mergeCell ref="H139:H141"/>
    <mergeCell ref="I139:I141"/>
    <mergeCell ref="I131:I134"/>
    <mergeCell ref="I135:I138"/>
  </mergeCells>
  <printOptions/>
  <pageMargins left="0.7" right="0.7" top="0.75" bottom="0.75" header="0.3" footer="0.3"/>
  <pageSetup fitToHeight="9"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zoomScale="77" zoomScaleNormal="77" zoomScalePageLayoutView="0" workbookViewId="0" topLeftCell="A1">
      <selection activeCell="I15" sqref="I15"/>
    </sheetView>
  </sheetViews>
  <sheetFormatPr defaultColWidth="9.140625" defaultRowHeight="12.75"/>
  <cols>
    <col min="1" max="1" width="34.00390625" style="0" customWidth="1"/>
    <col min="2" max="2" width="15.421875" style="0" customWidth="1"/>
    <col min="3" max="3" width="11.57421875" style="0" customWidth="1"/>
    <col min="4" max="4" width="11.00390625" style="0" customWidth="1"/>
    <col min="9" max="9" width="19.28125" style="0" customWidth="1"/>
    <col min="10" max="10" width="21.140625" style="0" customWidth="1"/>
  </cols>
  <sheetData>
    <row r="1" spans="1:10" ht="53.25" customHeight="1">
      <c r="A1" s="359" t="s">
        <v>510</v>
      </c>
      <c r="B1" s="359"/>
      <c r="C1" s="359"/>
      <c r="D1" s="359"/>
      <c r="E1" s="359"/>
      <c r="F1" s="359"/>
      <c r="G1" s="359"/>
      <c r="H1" s="359"/>
      <c r="I1" s="359"/>
      <c r="J1" s="359"/>
    </row>
    <row r="2" spans="1:10" ht="15.75" customHeight="1">
      <c r="A2" s="356" t="s">
        <v>170</v>
      </c>
      <c r="B2" s="356" t="s">
        <v>171</v>
      </c>
      <c r="C2" s="357">
        <v>2011</v>
      </c>
      <c r="D2" s="357">
        <v>2012</v>
      </c>
      <c r="E2" s="357"/>
      <c r="F2" s="6">
        <v>2013</v>
      </c>
      <c r="G2" s="7">
        <v>2014</v>
      </c>
      <c r="H2" s="5">
        <v>2015</v>
      </c>
      <c r="I2" s="360" t="s">
        <v>119</v>
      </c>
      <c r="J2" s="358" t="s">
        <v>177</v>
      </c>
    </row>
    <row r="3" spans="1:10" ht="35.25" customHeight="1">
      <c r="A3" s="356"/>
      <c r="B3" s="356"/>
      <c r="C3" s="357"/>
      <c r="D3" s="6" t="s">
        <v>541</v>
      </c>
      <c r="E3" s="6" t="s">
        <v>179</v>
      </c>
      <c r="F3" s="6" t="s">
        <v>179</v>
      </c>
      <c r="G3" s="6" t="s">
        <v>179</v>
      </c>
      <c r="H3" s="8" t="s">
        <v>179</v>
      </c>
      <c r="I3" s="361"/>
      <c r="J3" s="358"/>
    </row>
    <row r="4" spans="1:10" ht="15.75" customHeight="1">
      <c r="A4" s="13" t="s">
        <v>181</v>
      </c>
      <c r="B4" s="33"/>
      <c r="C4" s="33"/>
      <c r="D4" s="33"/>
      <c r="E4" s="33"/>
      <c r="F4" s="33"/>
      <c r="G4" s="33"/>
      <c r="H4" s="67"/>
      <c r="I4" s="67"/>
      <c r="J4" s="341"/>
    </row>
    <row r="5" spans="1:10" ht="21" customHeight="1">
      <c r="A5" s="16" t="s">
        <v>183</v>
      </c>
      <c r="B5" s="28"/>
      <c r="C5" s="28"/>
      <c r="D5" s="28"/>
      <c r="E5" s="28"/>
      <c r="F5" s="28"/>
      <c r="G5" s="28"/>
      <c r="H5" s="28"/>
      <c r="I5" s="28"/>
      <c r="J5" s="341"/>
    </row>
    <row r="6" spans="1:10" ht="38.25" customHeight="1">
      <c r="A6" s="16" t="s">
        <v>184</v>
      </c>
      <c r="B6" s="25"/>
      <c r="C6" s="22"/>
      <c r="D6" s="22"/>
      <c r="E6" s="22"/>
      <c r="F6" s="22"/>
      <c r="G6" s="22"/>
      <c r="H6" s="22"/>
      <c r="I6" s="22"/>
      <c r="J6" s="341"/>
    </row>
    <row r="7" spans="1:10" ht="47.25">
      <c r="A7" s="50" t="s">
        <v>605</v>
      </c>
      <c r="B7" s="25"/>
      <c r="C7" s="14"/>
      <c r="D7" s="15"/>
      <c r="E7" s="15"/>
      <c r="F7" s="14"/>
      <c r="G7" s="14"/>
      <c r="H7" s="68"/>
      <c r="I7" s="68"/>
      <c r="J7" s="26"/>
    </row>
    <row r="8" spans="1:10" ht="47.25">
      <c r="A8" s="50" t="s">
        <v>607</v>
      </c>
      <c r="B8" s="25"/>
      <c r="C8" s="15"/>
      <c r="D8" s="14"/>
      <c r="E8" s="14"/>
      <c r="F8" s="14"/>
      <c r="G8" s="14"/>
      <c r="H8" s="14"/>
      <c r="I8" s="57"/>
      <c r="J8" s="69"/>
    </row>
    <row r="9" spans="1:10" ht="51.75" customHeight="1">
      <c r="A9" s="50" t="s">
        <v>609</v>
      </c>
      <c r="B9" s="25"/>
      <c r="C9" s="15"/>
      <c r="D9" s="15"/>
      <c r="E9" s="15"/>
      <c r="F9" s="15"/>
      <c r="G9" s="15"/>
      <c r="H9" s="70"/>
      <c r="I9" s="70"/>
      <c r="J9" s="26"/>
    </row>
    <row r="10" spans="1:10" ht="54" customHeight="1">
      <c r="A10" s="50" t="s">
        <v>86</v>
      </c>
      <c r="B10" s="25"/>
      <c r="C10" s="24"/>
      <c r="D10" s="18"/>
      <c r="E10" s="24"/>
      <c r="F10" s="24"/>
      <c r="G10" s="24"/>
      <c r="H10" s="24"/>
      <c r="I10" s="24"/>
      <c r="J10" s="348"/>
    </row>
    <row r="11" spans="1:10" ht="25.5" customHeight="1">
      <c r="A11" s="16" t="s">
        <v>88</v>
      </c>
      <c r="B11" s="25"/>
      <c r="C11" s="24"/>
      <c r="D11" s="18"/>
      <c r="E11" s="24"/>
      <c r="F11" s="24"/>
      <c r="G11" s="24"/>
      <c r="H11" s="71"/>
      <c r="I11" s="71"/>
      <c r="J11" s="348"/>
    </row>
    <row r="12" spans="1:10" ht="22.5" customHeight="1">
      <c r="A12" s="16" t="s">
        <v>89</v>
      </c>
      <c r="B12" s="25"/>
      <c r="C12" s="24"/>
      <c r="D12" s="24"/>
      <c r="E12" s="24"/>
      <c r="F12" s="24"/>
      <c r="G12" s="24"/>
      <c r="H12" s="71"/>
      <c r="I12" s="71"/>
      <c r="J12" s="348"/>
    </row>
    <row r="13" spans="1:10" ht="33.75" customHeight="1">
      <c r="A13" s="16" t="s">
        <v>90</v>
      </c>
      <c r="B13" s="15"/>
      <c r="C13" s="24"/>
      <c r="D13" s="24"/>
      <c r="E13" s="24"/>
      <c r="F13" s="24"/>
      <c r="G13" s="24"/>
      <c r="H13" s="71"/>
      <c r="I13" s="71"/>
      <c r="J13" s="348"/>
    </row>
  </sheetData>
  <sheetProtection selectLockedCells="1" selectUnlockedCells="1"/>
  <mergeCells count="9">
    <mergeCell ref="J4:J6"/>
    <mergeCell ref="J10:J13"/>
    <mergeCell ref="A1:J1"/>
    <mergeCell ref="A2:A3"/>
    <mergeCell ref="B2:B3"/>
    <mergeCell ref="C2:C3"/>
    <mergeCell ref="D2:E2"/>
    <mergeCell ref="J2:J3"/>
    <mergeCell ref="I2:I3"/>
  </mergeCells>
  <printOptions/>
  <pageMargins left="0.7479166666666667" right="0.7479166666666667" top="0.32013888888888886" bottom="0.25972222222222224" header="0.5118055555555555" footer="0.5118055555555555"/>
  <pageSetup fitToHeight="1" fitToWidth="1"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dimension ref="A1:I8"/>
  <sheetViews>
    <sheetView zoomScale="77" zoomScaleNormal="77" zoomScalePageLayoutView="0" workbookViewId="0" topLeftCell="A1">
      <selection activeCell="D4" sqref="D4"/>
    </sheetView>
  </sheetViews>
  <sheetFormatPr defaultColWidth="9.140625" defaultRowHeight="12.75"/>
  <cols>
    <col min="1" max="1" width="28.00390625" style="0" customWidth="1"/>
    <col min="2" max="2" width="12.28125" style="0" customWidth="1"/>
    <col min="4" max="4" width="13.00390625" style="0" customWidth="1"/>
    <col min="6" max="6" width="10.8515625" style="0" customWidth="1"/>
    <col min="7" max="7" width="12.28125" style="0" customWidth="1"/>
    <col min="8" max="8" width="10.57421875" style="0" customWidth="1"/>
    <col min="9" max="9" width="15.28125" style="0" customWidth="1"/>
  </cols>
  <sheetData>
    <row r="1" spans="1:9" ht="48" customHeight="1">
      <c r="A1" s="362" t="s">
        <v>510</v>
      </c>
      <c r="B1" s="362"/>
      <c r="C1" s="362"/>
      <c r="D1" s="362"/>
      <c r="E1" s="362"/>
      <c r="F1" s="362"/>
      <c r="G1" s="362"/>
      <c r="H1" s="362"/>
      <c r="I1" s="362"/>
    </row>
    <row r="2" spans="1:9" ht="15.75" customHeight="1">
      <c r="A2" s="356" t="s">
        <v>170</v>
      </c>
      <c r="B2" s="356" t="s">
        <v>171</v>
      </c>
      <c r="C2" s="357" t="s">
        <v>511</v>
      </c>
      <c r="D2" s="357" t="s">
        <v>512</v>
      </c>
      <c r="E2" s="357"/>
      <c r="F2" s="6" t="s">
        <v>175</v>
      </c>
      <c r="G2" s="7" t="s">
        <v>513</v>
      </c>
      <c r="H2" s="5" t="s">
        <v>514</v>
      </c>
      <c r="I2" s="358" t="s">
        <v>177</v>
      </c>
    </row>
    <row r="3" spans="1:9" ht="33.75" customHeight="1">
      <c r="A3" s="356"/>
      <c r="B3" s="356"/>
      <c r="C3" s="357"/>
      <c r="D3" s="6" t="s">
        <v>515</v>
      </c>
      <c r="E3" s="6" t="s">
        <v>179</v>
      </c>
      <c r="F3" s="6" t="s">
        <v>179</v>
      </c>
      <c r="G3" s="6" t="s">
        <v>179</v>
      </c>
      <c r="H3" s="8" t="s">
        <v>179</v>
      </c>
      <c r="I3" s="358"/>
    </row>
    <row r="4" spans="1:9" ht="89.25" customHeight="1">
      <c r="A4" s="129" t="s">
        <v>516</v>
      </c>
      <c r="B4" s="130"/>
      <c r="C4" s="131"/>
      <c r="D4" s="29"/>
      <c r="E4" s="29"/>
      <c r="F4" s="29"/>
      <c r="G4" s="29"/>
      <c r="H4" s="132"/>
      <c r="I4" s="133"/>
    </row>
    <row r="5" spans="1:9" ht="15.75">
      <c r="A5" s="134" t="s">
        <v>181</v>
      </c>
      <c r="B5" s="25"/>
      <c r="C5" s="53"/>
      <c r="D5" s="28"/>
      <c r="E5" s="28"/>
      <c r="F5" s="28"/>
      <c r="G5" s="28"/>
      <c r="H5" s="91"/>
      <c r="I5" s="135"/>
    </row>
    <row r="6" spans="1:9" ht="15.75">
      <c r="A6" s="38" t="s">
        <v>182</v>
      </c>
      <c r="B6" s="28"/>
      <c r="C6" s="53"/>
      <c r="D6" s="28"/>
      <c r="E6" s="28"/>
      <c r="F6" s="28"/>
      <c r="G6" s="28"/>
      <c r="H6" s="91"/>
      <c r="I6" s="135"/>
    </row>
    <row r="7" spans="1:9" ht="15.75">
      <c r="A7" s="38" t="s">
        <v>183</v>
      </c>
      <c r="B7" s="28"/>
      <c r="C7" s="53"/>
      <c r="D7" s="28"/>
      <c r="E7" s="28"/>
      <c r="F7" s="28"/>
      <c r="G7" s="28"/>
      <c r="H7" s="91"/>
      <c r="I7" s="136"/>
    </row>
    <row r="8" spans="1:9" ht="18" customHeight="1">
      <c r="A8" s="38" t="s">
        <v>190</v>
      </c>
      <c r="B8" s="25"/>
      <c r="C8" s="35"/>
      <c r="D8" s="28"/>
      <c r="E8" s="28"/>
      <c r="F8" s="28"/>
      <c r="G8" s="28"/>
      <c r="H8" s="28"/>
      <c r="I8" s="137"/>
    </row>
  </sheetData>
  <sheetProtection selectLockedCells="1" selectUnlockedCells="1"/>
  <mergeCells count="6">
    <mergeCell ref="A1:I1"/>
    <mergeCell ref="A2:A3"/>
    <mergeCell ref="B2:B3"/>
    <mergeCell ref="C2:C3"/>
    <mergeCell ref="D2:E2"/>
    <mergeCell ref="I2:I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121"/>
  <sheetViews>
    <sheetView view="pageBreakPreview" zoomScale="60" zoomScaleNormal="77" zoomScalePageLayoutView="0" workbookViewId="0" topLeftCell="A106">
      <selection activeCell="I15" sqref="I15"/>
    </sheetView>
  </sheetViews>
  <sheetFormatPr defaultColWidth="9.140625" defaultRowHeight="12.75"/>
  <cols>
    <col min="1" max="1" width="34.28125" style="0" customWidth="1"/>
    <col min="2" max="2" width="12.00390625" style="0" customWidth="1"/>
    <col min="3" max="3" width="11.421875" style="0" customWidth="1"/>
    <col min="4" max="4" width="11.57421875" style="0" customWidth="1"/>
    <col min="5" max="5" width="10.7109375" style="0" customWidth="1"/>
    <col min="6" max="6" width="10.8515625" style="0" customWidth="1"/>
    <col min="7" max="7" width="10.7109375" style="0" customWidth="1"/>
    <col min="8" max="8" width="11.140625" style="0" customWidth="1"/>
    <col min="9" max="9" width="20.28125" style="0" customWidth="1"/>
    <col min="10" max="10" width="18.57421875" style="0" customWidth="1"/>
  </cols>
  <sheetData>
    <row r="1" spans="1:10" ht="47.25" customHeight="1">
      <c r="A1" s="363" t="s">
        <v>517</v>
      </c>
      <c r="B1" s="363"/>
      <c r="C1" s="363"/>
      <c r="D1" s="363"/>
      <c r="E1" s="363"/>
      <c r="F1" s="363"/>
      <c r="G1" s="363"/>
      <c r="H1" s="363"/>
      <c r="I1" s="363"/>
      <c r="J1" s="363"/>
    </row>
    <row r="2" spans="1:10" ht="9.75" customHeight="1">
      <c r="A2" s="4"/>
      <c r="B2" s="4"/>
      <c r="C2" s="4"/>
      <c r="D2" s="4"/>
      <c r="E2" s="4"/>
      <c r="F2" s="4"/>
      <c r="G2" s="4"/>
      <c r="H2" s="4"/>
      <c r="I2" s="4"/>
      <c r="J2" s="4"/>
    </row>
    <row r="3" spans="1:10" ht="15" customHeight="1">
      <c r="A3" s="356" t="s">
        <v>170</v>
      </c>
      <c r="B3" s="356" t="s">
        <v>171</v>
      </c>
      <c r="C3" s="357">
        <v>2011</v>
      </c>
      <c r="D3" s="357">
        <v>2012</v>
      </c>
      <c r="E3" s="357"/>
      <c r="F3" s="6">
        <v>2013</v>
      </c>
      <c r="G3" s="7">
        <v>2014</v>
      </c>
      <c r="H3" s="5">
        <v>2015</v>
      </c>
      <c r="I3" s="360" t="s">
        <v>117</v>
      </c>
      <c r="J3" s="358" t="s">
        <v>177</v>
      </c>
    </row>
    <row r="4" spans="1:10" ht="36.75" customHeight="1">
      <c r="A4" s="356"/>
      <c r="B4" s="356"/>
      <c r="C4" s="357"/>
      <c r="D4" s="6" t="s">
        <v>541</v>
      </c>
      <c r="E4" s="6" t="s">
        <v>179</v>
      </c>
      <c r="F4" s="6" t="s">
        <v>179</v>
      </c>
      <c r="G4" s="6" t="s">
        <v>179</v>
      </c>
      <c r="H4" s="8" t="s">
        <v>179</v>
      </c>
      <c r="I4" s="361"/>
      <c r="J4" s="358"/>
    </row>
    <row r="5" spans="1:10" ht="31.5">
      <c r="A5" s="27" t="s">
        <v>129</v>
      </c>
      <c r="B5" s="85"/>
      <c r="C5" s="34"/>
      <c r="D5" s="34"/>
      <c r="E5" s="34"/>
      <c r="F5" s="34"/>
      <c r="G5" s="34"/>
      <c r="H5" s="34"/>
      <c r="I5" s="230"/>
      <c r="J5" s="73"/>
    </row>
    <row r="6" spans="1:10" ht="15.75">
      <c r="A6" s="13" t="s">
        <v>181</v>
      </c>
      <c r="B6" s="79"/>
      <c r="C6" s="33"/>
      <c r="D6" s="15"/>
      <c r="E6" s="15"/>
      <c r="F6" s="15"/>
      <c r="G6" s="15"/>
      <c r="H6" s="61"/>
      <c r="I6" s="61"/>
      <c r="J6" s="349"/>
    </row>
    <row r="7" spans="1:10" ht="15.75">
      <c r="A7" s="16" t="s">
        <v>400</v>
      </c>
      <c r="B7" s="48"/>
      <c r="C7" s="28"/>
      <c r="D7" s="28"/>
      <c r="E7" s="28"/>
      <c r="F7" s="28"/>
      <c r="G7" s="28"/>
      <c r="H7" s="28"/>
      <c r="I7" s="29"/>
      <c r="J7" s="349"/>
    </row>
    <row r="8" spans="1:10" ht="15.75">
      <c r="A8" s="16" t="s">
        <v>182</v>
      </c>
      <c r="B8" s="48"/>
      <c r="C8" s="28"/>
      <c r="D8" s="28"/>
      <c r="E8" s="28"/>
      <c r="F8" s="28"/>
      <c r="G8" s="28"/>
      <c r="H8" s="28"/>
      <c r="I8" s="29"/>
      <c r="J8" s="349"/>
    </row>
    <row r="9" spans="1:10" ht="15.75">
      <c r="A9" s="16" t="s">
        <v>183</v>
      </c>
      <c r="B9" s="48"/>
      <c r="C9" s="28"/>
      <c r="D9" s="28"/>
      <c r="E9" s="28"/>
      <c r="F9" s="28"/>
      <c r="G9" s="28"/>
      <c r="H9" s="28"/>
      <c r="I9" s="29"/>
      <c r="J9" s="349"/>
    </row>
    <row r="10" spans="1:10" ht="31.5">
      <c r="A10" s="16" t="s">
        <v>184</v>
      </c>
      <c r="B10" s="48"/>
      <c r="C10" s="28"/>
      <c r="D10" s="28"/>
      <c r="E10" s="28"/>
      <c r="F10" s="28"/>
      <c r="G10" s="28"/>
      <c r="H10" s="28"/>
      <c r="I10" s="29"/>
      <c r="J10" s="349"/>
    </row>
    <row r="11" spans="1:10" ht="31.5">
      <c r="A11" s="19" t="s">
        <v>130</v>
      </c>
      <c r="B11" s="48"/>
      <c r="C11" s="18"/>
      <c r="D11" s="18"/>
      <c r="E11" s="18"/>
      <c r="F11" s="18"/>
      <c r="G11" s="18"/>
      <c r="H11" s="18"/>
      <c r="I11" s="18"/>
      <c r="J11" s="342"/>
    </row>
    <row r="12" spans="1:10" ht="15.75">
      <c r="A12" s="13" t="s">
        <v>181</v>
      </c>
      <c r="B12" s="48"/>
      <c r="C12" s="18"/>
      <c r="D12" s="18"/>
      <c r="E12" s="18"/>
      <c r="F12" s="18"/>
      <c r="G12" s="18"/>
      <c r="H12" s="56"/>
      <c r="I12" s="56"/>
      <c r="J12" s="342"/>
    </row>
    <row r="13" spans="1:10" ht="15.75">
      <c r="A13" s="16" t="s">
        <v>400</v>
      </c>
      <c r="B13" s="48"/>
      <c r="C13" s="18"/>
      <c r="D13" s="18"/>
      <c r="E13" s="18"/>
      <c r="F13" s="18"/>
      <c r="G13" s="18"/>
      <c r="H13" s="18"/>
      <c r="I13" s="18"/>
      <c r="J13" s="342"/>
    </row>
    <row r="14" spans="1:10" ht="31.5">
      <c r="A14" s="16" t="s">
        <v>131</v>
      </c>
      <c r="B14" s="48"/>
      <c r="C14" s="18"/>
      <c r="D14" s="18"/>
      <c r="E14" s="18"/>
      <c r="F14" s="18"/>
      <c r="G14" s="18"/>
      <c r="H14" s="18"/>
      <c r="I14" s="18"/>
      <c r="J14" s="342"/>
    </row>
    <row r="15" spans="1:10" ht="15.75">
      <c r="A15" s="16" t="s">
        <v>183</v>
      </c>
      <c r="B15" s="48"/>
      <c r="C15" s="18"/>
      <c r="D15" s="18"/>
      <c r="E15" s="18"/>
      <c r="F15" s="18"/>
      <c r="G15" s="18"/>
      <c r="H15" s="18"/>
      <c r="I15" s="18"/>
      <c r="J15" s="342"/>
    </row>
    <row r="16" spans="1:10" ht="15.75">
      <c r="A16" s="16" t="s">
        <v>190</v>
      </c>
      <c r="B16" s="48"/>
      <c r="C16" s="18"/>
      <c r="D16" s="18"/>
      <c r="E16" s="18"/>
      <c r="F16" s="18"/>
      <c r="G16" s="18"/>
      <c r="H16" s="18"/>
      <c r="I16" s="18"/>
      <c r="J16" s="342"/>
    </row>
    <row r="17" spans="1:10" ht="94.5">
      <c r="A17" s="19" t="s">
        <v>132</v>
      </c>
      <c r="B17" s="48"/>
      <c r="C17" s="18"/>
      <c r="D17" s="18"/>
      <c r="E17" s="18"/>
      <c r="F17" s="18"/>
      <c r="G17" s="18"/>
      <c r="H17" s="18"/>
      <c r="I17" s="18"/>
      <c r="J17" s="341"/>
    </row>
    <row r="18" spans="1:10" ht="15.75">
      <c r="A18" s="37" t="s">
        <v>181</v>
      </c>
      <c r="B18" s="48"/>
      <c r="C18" s="33"/>
      <c r="D18" s="33"/>
      <c r="E18" s="33"/>
      <c r="F18" s="33"/>
      <c r="G18" s="87"/>
      <c r="H18" s="88"/>
      <c r="I18" s="88"/>
      <c r="J18" s="341"/>
    </row>
    <row r="19" spans="1:10" ht="15.75">
      <c r="A19" s="90" t="s">
        <v>400</v>
      </c>
      <c r="B19" s="48"/>
      <c r="C19" s="28"/>
      <c r="D19" s="28"/>
      <c r="E19" s="28"/>
      <c r="F19" s="28"/>
      <c r="G19" s="91"/>
      <c r="H19" s="92"/>
      <c r="I19" s="92"/>
      <c r="J19" s="341"/>
    </row>
    <row r="20" spans="1:10" ht="15.75">
      <c r="A20" s="16" t="s">
        <v>182</v>
      </c>
      <c r="B20" s="48"/>
      <c r="C20" s="18"/>
      <c r="D20" s="35"/>
      <c r="E20" s="18"/>
      <c r="F20" s="18"/>
      <c r="G20" s="30"/>
      <c r="H20" s="30"/>
      <c r="I20" s="30"/>
      <c r="J20" s="341"/>
    </row>
    <row r="21" spans="1:10" ht="31.5">
      <c r="A21" s="19" t="s">
        <v>134</v>
      </c>
      <c r="B21" s="48"/>
      <c r="C21" s="18"/>
      <c r="D21" s="18"/>
      <c r="E21" s="18"/>
      <c r="F21" s="18"/>
      <c r="G21" s="18"/>
      <c r="H21" s="18"/>
      <c r="I21" s="18"/>
      <c r="J21" s="341"/>
    </row>
    <row r="22" spans="1:10" ht="15.75">
      <c r="A22" s="13" t="s">
        <v>181</v>
      </c>
      <c r="B22" s="48"/>
      <c r="C22" s="18"/>
      <c r="D22" s="18"/>
      <c r="E22" s="18"/>
      <c r="F22" s="18"/>
      <c r="G22" s="18"/>
      <c r="H22" s="56"/>
      <c r="I22" s="56"/>
      <c r="J22" s="341"/>
    </row>
    <row r="23" spans="1:10" ht="15.75">
      <c r="A23" s="16" t="s">
        <v>400</v>
      </c>
      <c r="B23" s="48"/>
      <c r="C23" s="18"/>
      <c r="D23" s="18"/>
      <c r="E23" s="18"/>
      <c r="F23" s="18"/>
      <c r="G23" s="18"/>
      <c r="H23" s="18"/>
      <c r="I23" s="18"/>
      <c r="J23" s="341"/>
    </row>
    <row r="24" spans="1:10" ht="15.75">
      <c r="A24" s="16" t="s">
        <v>182</v>
      </c>
      <c r="B24" s="48"/>
      <c r="C24" s="18"/>
      <c r="D24" s="18"/>
      <c r="E24" s="18"/>
      <c r="F24" s="18"/>
      <c r="G24" s="18"/>
      <c r="H24" s="18"/>
      <c r="I24" s="18"/>
      <c r="J24" s="341"/>
    </row>
    <row r="25" spans="1:10" ht="15.75">
      <c r="A25" s="16" t="s">
        <v>183</v>
      </c>
      <c r="B25" s="48"/>
      <c r="C25" s="18"/>
      <c r="D25" s="18"/>
      <c r="E25" s="18"/>
      <c r="F25" s="18"/>
      <c r="G25" s="18"/>
      <c r="H25" s="18"/>
      <c r="I25" s="18"/>
      <c r="J25" s="341"/>
    </row>
    <row r="26" spans="1:10" ht="31.5">
      <c r="A26" s="19" t="s">
        <v>136</v>
      </c>
      <c r="B26" s="14"/>
      <c r="C26" s="18"/>
      <c r="D26" s="18"/>
      <c r="E26" s="18"/>
      <c r="F26" s="18"/>
      <c r="G26" s="18"/>
      <c r="H26" s="18"/>
      <c r="I26" s="18"/>
      <c r="J26" s="341"/>
    </row>
    <row r="27" spans="1:10" ht="15.75">
      <c r="A27" s="13" t="s">
        <v>181</v>
      </c>
      <c r="B27" s="14"/>
      <c r="C27" s="18"/>
      <c r="D27" s="18"/>
      <c r="E27" s="18"/>
      <c r="F27" s="18"/>
      <c r="G27" s="18"/>
      <c r="H27" s="56"/>
      <c r="I27" s="56"/>
      <c r="J27" s="341"/>
    </row>
    <row r="28" spans="1:10" ht="15.75">
      <c r="A28" s="16" t="s">
        <v>400</v>
      </c>
      <c r="B28" s="14"/>
      <c r="C28" s="18"/>
      <c r="D28" s="18"/>
      <c r="E28" s="18"/>
      <c r="F28" s="18"/>
      <c r="G28" s="18"/>
      <c r="H28" s="18"/>
      <c r="I28" s="18"/>
      <c r="J28" s="341"/>
    </row>
    <row r="29" spans="1:10" ht="15.75">
      <c r="A29" s="16" t="s">
        <v>182</v>
      </c>
      <c r="B29" s="14"/>
      <c r="C29" s="18"/>
      <c r="D29" s="18"/>
      <c r="E29" s="18"/>
      <c r="F29" s="18"/>
      <c r="G29" s="18"/>
      <c r="H29" s="18"/>
      <c r="I29" s="18"/>
      <c r="J29" s="341"/>
    </row>
    <row r="30" spans="1:10" ht="15.75">
      <c r="A30" s="16" t="s">
        <v>183</v>
      </c>
      <c r="B30" s="14"/>
      <c r="C30" s="18"/>
      <c r="D30" s="18"/>
      <c r="E30" s="18"/>
      <c r="F30" s="18"/>
      <c r="G30" s="18"/>
      <c r="H30" s="18"/>
      <c r="I30" s="18"/>
      <c r="J30" s="341"/>
    </row>
    <row r="31" spans="1:10" ht="31.5">
      <c r="A31" s="19" t="s">
        <v>138</v>
      </c>
      <c r="B31" s="18"/>
      <c r="C31" s="18"/>
      <c r="D31" s="18"/>
      <c r="E31" s="18"/>
      <c r="F31" s="18"/>
      <c r="G31" s="18"/>
      <c r="H31" s="18"/>
      <c r="I31" s="80"/>
      <c r="J31" s="349"/>
    </row>
    <row r="32" spans="1:10" ht="15.75">
      <c r="A32" s="13" t="s">
        <v>181</v>
      </c>
      <c r="B32" s="18"/>
      <c r="C32" s="18"/>
      <c r="D32" s="18"/>
      <c r="E32" s="18"/>
      <c r="F32" s="18"/>
      <c r="G32" s="18"/>
      <c r="H32" s="56"/>
      <c r="I32" s="56"/>
      <c r="J32" s="349"/>
    </row>
    <row r="33" spans="1:10" ht="31.5">
      <c r="A33" s="16" t="s">
        <v>140</v>
      </c>
      <c r="B33" s="18"/>
      <c r="C33" s="18"/>
      <c r="D33" s="18"/>
      <c r="E33" s="18"/>
      <c r="F33" s="18"/>
      <c r="G33" s="18"/>
      <c r="H33" s="18"/>
      <c r="I33" s="80"/>
      <c r="J33" s="349"/>
    </row>
    <row r="34" spans="1:10" ht="31.5">
      <c r="A34" s="16" t="s">
        <v>141</v>
      </c>
      <c r="B34" s="18"/>
      <c r="C34" s="18"/>
      <c r="D34" s="18"/>
      <c r="E34" s="18"/>
      <c r="F34" s="18"/>
      <c r="G34" s="18"/>
      <c r="H34" s="18"/>
      <c r="I34" s="80"/>
      <c r="J34" s="349"/>
    </row>
    <row r="35" spans="1:10" ht="21" customHeight="1">
      <c r="A35" s="19" t="s">
        <v>518</v>
      </c>
      <c r="B35" s="18"/>
      <c r="C35" s="18"/>
      <c r="D35" s="18"/>
      <c r="E35" s="18"/>
      <c r="F35" s="18"/>
      <c r="G35" s="18"/>
      <c r="H35" s="18"/>
      <c r="I35" s="18"/>
      <c r="J35" s="341"/>
    </row>
    <row r="36" spans="1:10" ht="15.75">
      <c r="A36" s="13" t="s">
        <v>181</v>
      </c>
      <c r="B36" s="18"/>
      <c r="C36" s="18"/>
      <c r="D36" s="18"/>
      <c r="E36" s="18"/>
      <c r="F36" s="18"/>
      <c r="G36" s="18"/>
      <c r="H36" s="56"/>
      <c r="I36" s="56"/>
      <c r="J36" s="341"/>
    </row>
    <row r="37" spans="1:10" ht="15.75">
      <c r="A37" s="16" t="s">
        <v>400</v>
      </c>
      <c r="B37" s="18"/>
      <c r="C37" s="18"/>
      <c r="D37" s="18"/>
      <c r="E37" s="18"/>
      <c r="F37" s="18"/>
      <c r="G37" s="18"/>
      <c r="H37" s="18"/>
      <c r="I37" s="18"/>
      <c r="J37" s="341"/>
    </row>
    <row r="38" spans="1:10" ht="15.75">
      <c r="A38" s="16" t="s">
        <v>182</v>
      </c>
      <c r="B38" s="18"/>
      <c r="C38" s="18"/>
      <c r="D38" s="18"/>
      <c r="E38" s="18"/>
      <c r="F38" s="18"/>
      <c r="G38" s="18"/>
      <c r="H38" s="18"/>
      <c r="I38" s="18"/>
      <c r="J38" s="341"/>
    </row>
    <row r="39" spans="1:10" ht="15.75">
      <c r="A39" s="16" t="s">
        <v>183</v>
      </c>
      <c r="B39" s="18"/>
      <c r="C39" s="18"/>
      <c r="D39" s="18"/>
      <c r="E39" s="18"/>
      <c r="F39" s="18"/>
      <c r="G39" s="18"/>
      <c r="H39" s="18"/>
      <c r="I39" s="18"/>
      <c r="J39" s="341"/>
    </row>
    <row r="40" spans="1:10" ht="31.5">
      <c r="A40" s="16" t="s">
        <v>184</v>
      </c>
      <c r="B40" s="18"/>
      <c r="C40" s="24"/>
      <c r="D40" s="18"/>
      <c r="E40" s="18"/>
      <c r="F40" s="18"/>
      <c r="G40" s="18"/>
      <c r="H40" s="18"/>
      <c r="I40" s="18"/>
      <c r="J40" s="341"/>
    </row>
    <row r="41" spans="1:10" ht="47.25">
      <c r="A41" s="19" t="s">
        <v>519</v>
      </c>
      <c r="B41" s="24"/>
      <c r="C41" s="24"/>
      <c r="D41" s="24"/>
      <c r="E41" s="24"/>
      <c r="F41" s="24"/>
      <c r="G41" s="24"/>
      <c r="H41" s="24"/>
      <c r="I41" s="229"/>
      <c r="J41" s="349"/>
    </row>
    <row r="42" spans="1:10" ht="15.75">
      <c r="A42" s="13" t="s">
        <v>181</v>
      </c>
      <c r="B42" s="24"/>
      <c r="C42" s="24"/>
      <c r="D42" s="24"/>
      <c r="E42" s="24"/>
      <c r="F42" s="24"/>
      <c r="G42" s="24"/>
      <c r="H42" s="55"/>
      <c r="I42" s="55"/>
      <c r="J42" s="349"/>
    </row>
    <row r="43" spans="1:10" ht="15.75">
      <c r="A43" s="16" t="s">
        <v>183</v>
      </c>
      <c r="B43" s="24"/>
      <c r="C43" s="24"/>
      <c r="D43" s="24"/>
      <c r="E43" s="24"/>
      <c r="F43" s="24"/>
      <c r="G43" s="24"/>
      <c r="H43" s="24"/>
      <c r="I43" s="229"/>
      <c r="J43" s="349"/>
    </row>
    <row r="44" spans="1:10" ht="47.25">
      <c r="A44" s="19" t="s">
        <v>520</v>
      </c>
      <c r="B44" s="24"/>
      <c r="C44" s="24"/>
      <c r="D44" s="14"/>
      <c r="E44" s="14"/>
      <c r="F44" s="24"/>
      <c r="G44" s="14"/>
      <c r="H44" s="14"/>
      <c r="I44" s="14"/>
      <c r="J44" s="341"/>
    </row>
    <row r="45" spans="1:10" ht="15.75">
      <c r="A45" s="13" t="s">
        <v>181</v>
      </c>
      <c r="B45" s="24"/>
      <c r="C45" s="24"/>
      <c r="D45" s="14"/>
      <c r="E45" s="14"/>
      <c r="F45" s="24"/>
      <c r="G45" s="14"/>
      <c r="H45" s="57"/>
      <c r="I45" s="57"/>
      <c r="J45" s="341"/>
    </row>
    <row r="46" spans="1:10" ht="15.75">
      <c r="A46" s="16" t="s">
        <v>182</v>
      </c>
      <c r="B46" s="24"/>
      <c r="C46" s="24"/>
      <c r="D46" s="14"/>
      <c r="E46" s="14"/>
      <c r="F46" s="24"/>
      <c r="G46" s="14"/>
      <c r="H46" s="14"/>
      <c r="I46" s="14"/>
      <c r="J46" s="341"/>
    </row>
    <row r="47" spans="1:10" ht="15.75">
      <c r="A47" s="16" t="s">
        <v>183</v>
      </c>
      <c r="B47" s="24"/>
      <c r="C47" s="24"/>
      <c r="D47" s="14"/>
      <c r="E47" s="14"/>
      <c r="F47" s="24"/>
      <c r="G47" s="14"/>
      <c r="H47" s="14"/>
      <c r="I47" s="14"/>
      <c r="J47" s="341"/>
    </row>
    <row r="48" spans="1:10" ht="31.5">
      <c r="A48" s="16" t="s">
        <v>184</v>
      </c>
      <c r="B48" s="24"/>
      <c r="C48" s="24"/>
      <c r="D48" s="14"/>
      <c r="E48" s="14"/>
      <c r="F48" s="24"/>
      <c r="G48" s="14"/>
      <c r="H48" s="14"/>
      <c r="I48" s="14"/>
      <c r="J48" s="341"/>
    </row>
    <row r="49" spans="1:10" ht="47.25">
      <c r="A49" s="19" t="s">
        <v>521</v>
      </c>
      <c r="B49" s="14"/>
      <c r="C49" s="15"/>
      <c r="D49" s="15"/>
      <c r="E49" s="15"/>
      <c r="F49" s="14"/>
      <c r="G49" s="14"/>
      <c r="H49" s="14"/>
      <c r="I49" s="14"/>
      <c r="J49" s="341"/>
    </row>
    <row r="50" spans="1:10" ht="15.75">
      <c r="A50" s="13" t="s">
        <v>181</v>
      </c>
      <c r="B50" s="14"/>
      <c r="C50" s="15"/>
      <c r="D50" s="15"/>
      <c r="E50" s="15"/>
      <c r="F50" s="14"/>
      <c r="G50" s="14"/>
      <c r="H50" s="57"/>
      <c r="I50" s="57"/>
      <c r="J50" s="341"/>
    </row>
    <row r="51" spans="1:10" ht="15.75">
      <c r="A51" s="16" t="s">
        <v>454</v>
      </c>
      <c r="B51" s="14"/>
      <c r="C51" s="15"/>
      <c r="D51" s="15"/>
      <c r="E51" s="15"/>
      <c r="F51" s="14"/>
      <c r="G51" s="14"/>
      <c r="H51" s="14"/>
      <c r="I51" s="14"/>
      <c r="J51" s="341"/>
    </row>
    <row r="52" spans="1:10" ht="15.75">
      <c r="A52" s="50" t="s">
        <v>455</v>
      </c>
      <c r="B52" s="14"/>
      <c r="C52" s="98"/>
      <c r="D52" s="98"/>
      <c r="E52" s="99"/>
      <c r="F52" s="99"/>
      <c r="G52" s="99"/>
      <c r="H52" s="138"/>
      <c r="I52" s="138"/>
      <c r="J52" s="341"/>
    </row>
    <row r="53" spans="1:10" ht="31.5">
      <c r="A53" s="101" t="s">
        <v>522</v>
      </c>
      <c r="B53" s="18"/>
      <c r="C53" s="18"/>
      <c r="D53" s="18"/>
      <c r="E53" s="18"/>
      <c r="F53" s="18"/>
      <c r="G53" s="18"/>
      <c r="H53" s="102"/>
      <c r="I53" s="127"/>
      <c r="J53" s="347"/>
    </row>
    <row r="54" spans="1:10" ht="15.75">
      <c r="A54" s="103" t="s">
        <v>181</v>
      </c>
      <c r="B54" s="18"/>
      <c r="C54" s="18"/>
      <c r="D54" s="18"/>
      <c r="E54" s="18"/>
      <c r="F54" s="18"/>
      <c r="G54" s="18"/>
      <c r="H54" s="102"/>
      <c r="I54" s="127"/>
      <c r="J54" s="347"/>
    </row>
    <row r="55" spans="1:10" ht="15.75">
      <c r="A55" s="16" t="s">
        <v>400</v>
      </c>
      <c r="B55" s="18"/>
      <c r="C55" s="18"/>
      <c r="D55" s="18"/>
      <c r="E55" s="18"/>
      <c r="F55" s="18"/>
      <c r="G55" s="18"/>
      <c r="H55" s="102"/>
      <c r="I55" s="127"/>
      <c r="J55" s="347"/>
    </row>
    <row r="56" spans="1:10" ht="15.75">
      <c r="A56" s="16" t="s">
        <v>182</v>
      </c>
      <c r="B56" s="18"/>
      <c r="C56" s="18"/>
      <c r="D56" s="18"/>
      <c r="E56" s="18"/>
      <c r="F56" s="18"/>
      <c r="G56" s="18"/>
      <c r="H56" s="102"/>
      <c r="I56" s="127"/>
      <c r="J56" s="347"/>
    </row>
    <row r="57" spans="1:10" ht="15.75">
      <c r="A57" s="16" t="s">
        <v>183</v>
      </c>
      <c r="B57" s="18"/>
      <c r="C57" s="18"/>
      <c r="D57" s="18"/>
      <c r="E57" s="18"/>
      <c r="F57" s="18"/>
      <c r="G57" s="18"/>
      <c r="H57" s="102"/>
      <c r="I57" s="127"/>
      <c r="J57" s="347"/>
    </row>
    <row r="58" spans="1:10" ht="15.75">
      <c r="A58" s="16" t="s">
        <v>190</v>
      </c>
      <c r="B58" s="18"/>
      <c r="C58" s="18"/>
      <c r="D58" s="18"/>
      <c r="E58" s="18"/>
      <c r="F58" s="18"/>
      <c r="G58" s="18"/>
      <c r="H58" s="102"/>
      <c r="I58" s="127"/>
      <c r="J58" s="347"/>
    </row>
    <row r="59" spans="1:10" ht="47.25">
      <c r="A59" s="36" t="s">
        <v>523</v>
      </c>
      <c r="B59" s="18"/>
      <c r="C59" s="28"/>
      <c r="D59" s="28"/>
      <c r="E59" s="25"/>
      <c r="F59" s="25"/>
      <c r="G59" s="25"/>
      <c r="H59" s="25"/>
      <c r="I59" s="130"/>
      <c r="J59" s="76"/>
    </row>
    <row r="60" spans="1:10" ht="15.75">
      <c r="A60" s="37" t="s">
        <v>181</v>
      </c>
      <c r="B60" s="18"/>
      <c r="C60" s="28"/>
      <c r="D60" s="28"/>
      <c r="E60" s="25"/>
      <c r="F60" s="25"/>
      <c r="G60" s="25"/>
      <c r="H60" s="139"/>
      <c r="I60" s="139"/>
      <c r="J60" s="74"/>
    </row>
    <row r="61" spans="1:10" ht="15.75">
      <c r="A61" s="16" t="s">
        <v>459</v>
      </c>
      <c r="B61" s="18"/>
      <c r="C61" s="18"/>
      <c r="D61" s="18"/>
      <c r="E61" s="24"/>
      <c r="F61" s="24"/>
      <c r="G61" s="24"/>
      <c r="H61" s="24"/>
      <c r="I61" s="79"/>
      <c r="J61" s="84"/>
    </row>
    <row r="62" spans="1:10" ht="31.5">
      <c r="A62" s="16" t="s">
        <v>524</v>
      </c>
      <c r="B62" s="18"/>
      <c r="C62" s="18"/>
      <c r="D62" s="18"/>
      <c r="E62" s="24"/>
      <c r="F62" s="24"/>
      <c r="G62" s="24"/>
      <c r="H62" s="24"/>
      <c r="I62" s="79"/>
      <c r="J62" s="84"/>
    </row>
    <row r="63" spans="1:10" ht="47.25">
      <c r="A63" s="38" t="s">
        <v>525</v>
      </c>
      <c r="B63" s="18"/>
      <c r="C63" s="28"/>
      <c r="D63" s="28"/>
      <c r="E63" s="25"/>
      <c r="F63" s="25"/>
      <c r="G63" s="25"/>
      <c r="H63" s="25"/>
      <c r="I63" s="236"/>
      <c r="J63" s="84"/>
    </row>
    <row r="64" spans="1:10" ht="47.25">
      <c r="A64" s="16" t="s">
        <v>526</v>
      </c>
      <c r="B64" s="18"/>
      <c r="C64" s="18"/>
      <c r="D64" s="18"/>
      <c r="E64" s="24"/>
      <c r="F64" s="24"/>
      <c r="G64" s="24"/>
      <c r="H64" s="24"/>
      <c r="I64" s="79"/>
      <c r="J64" s="84"/>
    </row>
    <row r="65" spans="1:10" ht="31.5">
      <c r="A65" s="16" t="s">
        <v>527</v>
      </c>
      <c r="B65" s="18"/>
      <c r="C65" s="18"/>
      <c r="D65" s="18"/>
      <c r="E65" s="24"/>
      <c r="F65" s="24"/>
      <c r="G65" s="24"/>
      <c r="H65" s="24"/>
      <c r="I65" s="79"/>
      <c r="J65" s="84"/>
    </row>
    <row r="66" spans="1:10" ht="31.5">
      <c r="A66" s="140" t="s">
        <v>528</v>
      </c>
      <c r="B66" s="22"/>
      <c r="C66" s="28"/>
      <c r="D66" s="28"/>
      <c r="E66" s="28"/>
      <c r="F66" s="28"/>
      <c r="G66" s="28"/>
      <c r="H66" s="28"/>
      <c r="I66" s="104"/>
      <c r="J66" s="141"/>
    </row>
    <row r="67" spans="1:10" ht="31.5">
      <c r="A67" s="106" t="s">
        <v>469</v>
      </c>
      <c r="B67" s="22"/>
      <c r="C67" s="28"/>
      <c r="D67" s="28"/>
      <c r="E67" s="28"/>
      <c r="F67" s="28"/>
      <c r="G67" s="28"/>
      <c r="H67" s="28"/>
      <c r="I67" s="28"/>
      <c r="J67" s="348"/>
    </row>
    <row r="68" spans="1:10" ht="15.75">
      <c r="A68" s="13" t="s">
        <v>181</v>
      </c>
      <c r="B68" s="22"/>
      <c r="C68" s="25"/>
      <c r="D68" s="25"/>
      <c r="E68" s="25"/>
      <c r="F68" s="25"/>
      <c r="G68" s="25"/>
      <c r="H68" s="107"/>
      <c r="I68" s="107"/>
      <c r="J68" s="348"/>
    </row>
    <row r="69" spans="1:10" ht="15.75">
      <c r="A69" s="60" t="s">
        <v>400</v>
      </c>
      <c r="B69" s="22"/>
      <c r="C69" s="28"/>
      <c r="D69" s="28"/>
      <c r="E69" s="28"/>
      <c r="F69" s="28"/>
      <c r="G69" s="28"/>
      <c r="H69" s="91"/>
      <c r="I69" s="91"/>
      <c r="J69" s="348"/>
    </row>
    <row r="70" spans="1:10" ht="15.75">
      <c r="A70" s="60" t="s">
        <v>182</v>
      </c>
      <c r="B70" s="22"/>
      <c r="C70" s="28"/>
      <c r="D70" s="28"/>
      <c r="E70" s="28"/>
      <c r="F70" s="28"/>
      <c r="G70" s="28"/>
      <c r="H70" s="91"/>
      <c r="I70" s="91"/>
      <c r="J70" s="348"/>
    </row>
    <row r="71" spans="1:10" ht="15.75">
      <c r="A71" s="60" t="s">
        <v>183</v>
      </c>
      <c r="B71" s="22"/>
      <c r="C71" s="28"/>
      <c r="D71" s="18"/>
      <c r="E71" s="18"/>
      <c r="F71" s="18"/>
      <c r="G71" s="18"/>
      <c r="H71" s="64"/>
      <c r="I71" s="64"/>
      <c r="J71" s="348"/>
    </row>
    <row r="72" spans="1:10" ht="15.75">
      <c r="A72" s="60" t="s">
        <v>529</v>
      </c>
      <c r="B72" s="22"/>
      <c r="C72" s="28"/>
      <c r="D72" s="18"/>
      <c r="E72" s="18"/>
      <c r="F72" s="18"/>
      <c r="G72" s="18"/>
      <c r="H72" s="64"/>
      <c r="I72" s="64"/>
      <c r="J72" s="348"/>
    </row>
    <row r="73" spans="1:10" ht="47.25">
      <c r="A73" s="27" t="s">
        <v>487</v>
      </c>
      <c r="B73" s="34"/>
      <c r="C73" s="34"/>
      <c r="D73" s="34"/>
      <c r="E73" s="34"/>
      <c r="F73" s="34"/>
      <c r="G73" s="34"/>
      <c r="H73" s="34"/>
      <c r="I73" s="34"/>
      <c r="J73" s="12"/>
    </row>
    <row r="74" spans="1:10" ht="15.75">
      <c r="A74" s="13" t="s">
        <v>181</v>
      </c>
      <c r="B74" s="18"/>
      <c r="C74" s="18"/>
      <c r="D74" s="18"/>
      <c r="E74" s="18"/>
      <c r="F74" s="18"/>
      <c r="G74" s="18"/>
      <c r="H74" s="80"/>
      <c r="I74" s="80"/>
      <c r="J74" s="341"/>
    </row>
    <row r="75" spans="1:10" ht="15.75">
      <c r="A75" s="60" t="s">
        <v>400</v>
      </c>
      <c r="B75" s="18"/>
      <c r="C75" s="18"/>
      <c r="D75" s="14"/>
      <c r="E75" s="18"/>
      <c r="F75" s="18"/>
      <c r="G75" s="18"/>
      <c r="H75" s="18"/>
      <c r="I75" s="18"/>
      <c r="J75" s="341"/>
    </row>
    <row r="76" spans="1:10" ht="15.75">
      <c r="A76" s="16" t="s">
        <v>182</v>
      </c>
      <c r="B76" s="18"/>
      <c r="C76" s="18"/>
      <c r="D76" s="18"/>
      <c r="E76" s="18"/>
      <c r="F76" s="18"/>
      <c r="G76" s="18"/>
      <c r="H76" s="18"/>
      <c r="I76" s="18"/>
      <c r="J76" s="341"/>
    </row>
    <row r="77" spans="1:10" ht="15.75">
      <c r="A77" s="16" t="s">
        <v>183</v>
      </c>
      <c r="B77" s="18"/>
      <c r="C77" s="18"/>
      <c r="D77" s="18"/>
      <c r="E77" s="18"/>
      <c r="F77" s="18"/>
      <c r="G77" s="18"/>
      <c r="H77" s="18"/>
      <c r="I77" s="18"/>
      <c r="J77" s="341"/>
    </row>
    <row r="78" spans="1:10" ht="15.75">
      <c r="A78" s="16" t="s">
        <v>190</v>
      </c>
      <c r="B78" s="18"/>
      <c r="C78" s="18"/>
      <c r="D78" s="18"/>
      <c r="E78" s="18"/>
      <c r="F78" s="18"/>
      <c r="G78" s="18"/>
      <c r="H78" s="18"/>
      <c r="I78" s="18"/>
      <c r="J78" s="341"/>
    </row>
    <row r="79" spans="1:10" ht="47.25">
      <c r="A79" s="19" t="s">
        <v>489</v>
      </c>
      <c r="B79" s="18"/>
      <c r="C79" s="28"/>
      <c r="D79" s="28"/>
      <c r="E79" s="28"/>
      <c r="F79" s="28"/>
      <c r="G79" s="28"/>
      <c r="H79" s="28"/>
      <c r="I79" s="28"/>
      <c r="J79" s="341"/>
    </row>
    <row r="80" spans="1:10" ht="15.75">
      <c r="A80" s="13" t="s">
        <v>181</v>
      </c>
      <c r="B80" s="24"/>
      <c r="C80" s="18"/>
      <c r="D80" s="18"/>
      <c r="E80" s="18"/>
      <c r="F80" s="18"/>
      <c r="G80" s="18"/>
      <c r="H80" s="56"/>
      <c r="I80" s="56"/>
      <c r="J80" s="341"/>
    </row>
    <row r="81" spans="1:10" ht="15.75">
      <c r="A81" s="16" t="s">
        <v>182</v>
      </c>
      <c r="B81" s="24"/>
      <c r="C81" s="18"/>
      <c r="D81" s="18"/>
      <c r="E81" s="18"/>
      <c r="F81" s="18"/>
      <c r="G81" s="18"/>
      <c r="H81" s="18"/>
      <c r="I81" s="18"/>
      <c r="J81" s="341"/>
    </row>
    <row r="82" spans="1:10" ht="15.75">
      <c r="A82" s="16" t="s">
        <v>183</v>
      </c>
      <c r="B82" s="18"/>
      <c r="C82" s="18"/>
      <c r="D82" s="18"/>
      <c r="E82" s="18"/>
      <c r="F82" s="18"/>
      <c r="G82" s="18"/>
      <c r="H82" s="18"/>
      <c r="I82" s="18"/>
      <c r="J82" s="341"/>
    </row>
    <row r="83" spans="1:10" ht="47.25">
      <c r="A83" s="19" t="s">
        <v>491</v>
      </c>
      <c r="B83" s="18"/>
      <c r="C83" s="28"/>
      <c r="D83" s="28"/>
      <c r="E83" s="28"/>
      <c r="F83" s="28"/>
      <c r="G83" s="28"/>
      <c r="H83" s="28"/>
      <c r="I83" s="28"/>
      <c r="J83" s="341"/>
    </row>
    <row r="84" spans="1:10" ht="15.75">
      <c r="A84" s="13" t="s">
        <v>181</v>
      </c>
      <c r="B84" s="24"/>
      <c r="C84" s="15"/>
      <c r="D84" s="15"/>
      <c r="E84" s="15"/>
      <c r="F84" s="15"/>
      <c r="G84" s="15"/>
      <c r="H84" s="45"/>
      <c r="I84" s="45"/>
      <c r="J84" s="341"/>
    </row>
    <row r="85" spans="1:10" ht="15.75">
      <c r="A85" s="16" t="s">
        <v>183</v>
      </c>
      <c r="B85" s="18"/>
      <c r="C85" s="18"/>
      <c r="D85" s="18"/>
      <c r="E85" s="18"/>
      <c r="F85" s="18"/>
      <c r="G85" s="18"/>
      <c r="H85" s="18"/>
      <c r="I85" s="18"/>
      <c r="J85" s="341"/>
    </row>
    <row r="86" spans="1:10" ht="47.25">
      <c r="A86" s="19" t="s">
        <v>493</v>
      </c>
      <c r="B86" s="18"/>
      <c r="C86" s="28"/>
      <c r="D86" s="28"/>
      <c r="E86" s="28"/>
      <c r="F86" s="28"/>
      <c r="G86" s="28"/>
      <c r="H86" s="28"/>
      <c r="I86" s="28"/>
      <c r="J86" s="341"/>
    </row>
    <row r="87" spans="1:10" ht="15.75">
      <c r="A87" s="13" t="s">
        <v>181</v>
      </c>
      <c r="B87" s="18"/>
      <c r="C87" s="15"/>
      <c r="D87" s="15"/>
      <c r="E87" s="15"/>
      <c r="F87" s="15"/>
      <c r="G87" s="15"/>
      <c r="H87" s="45"/>
      <c r="I87" s="45"/>
      <c r="J87" s="341"/>
    </row>
    <row r="88" spans="1:10" ht="15.75">
      <c r="A88" s="60" t="s">
        <v>182</v>
      </c>
      <c r="B88" s="18"/>
      <c r="C88" s="15"/>
      <c r="D88" s="15"/>
      <c r="E88" s="15"/>
      <c r="F88" s="15"/>
      <c r="G88" s="14"/>
      <c r="H88" s="57"/>
      <c r="I88" s="57"/>
      <c r="J88" s="341"/>
    </row>
    <row r="89" spans="1:10" ht="15.75">
      <c r="A89" s="16" t="s">
        <v>183</v>
      </c>
      <c r="B89" s="18"/>
      <c r="C89" s="18"/>
      <c r="D89" s="18"/>
      <c r="E89" s="18"/>
      <c r="F89" s="18"/>
      <c r="G89" s="18"/>
      <c r="H89" s="18"/>
      <c r="I89" s="18"/>
      <c r="J89" s="341"/>
    </row>
    <row r="90" spans="1:10" ht="31.5">
      <c r="A90" s="19" t="s">
        <v>495</v>
      </c>
      <c r="B90" s="18"/>
      <c r="C90" s="28"/>
      <c r="D90" s="28"/>
      <c r="E90" s="28"/>
      <c r="F90" s="28"/>
      <c r="G90" s="28"/>
      <c r="H90" s="28"/>
      <c r="I90" s="28"/>
      <c r="J90" s="341"/>
    </row>
    <row r="91" spans="1:10" ht="15.75">
      <c r="A91" s="13" t="s">
        <v>181</v>
      </c>
      <c r="B91" s="18"/>
      <c r="C91" s="15"/>
      <c r="D91" s="15"/>
      <c r="E91" s="15"/>
      <c r="F91" s="15"/>
      <c r="G91" s="15"/>
      <c r="H91" s="45"/>
      <c r="I91" s="45"/>
      <c r="J91" s="341"/>
    </row>
    <row r="92" spans="1:10" ht="15.75">
      <c r="A92" s="16" t="s">
        <v>400</v>
      </c>
      <c r="B92" s="18"/>
      <c r="C92" s="18"/>
      <c r="D92" s="18"/>
      <c r="E92" s="18"/>
      <c r="F92" s="18"/>
      <c r="G92" s="18"/>
      <c r="H92" s="18"/>
      <c r="I92" s="18"/>
      <c r="J92" s="341"/>
    </row>
    <row r="93" spans="1:10" ht="15.75">
      <c r="A93" s="16" t="s">
        <v>182</v>
      </c>
      <c r="B93" s="18"/>
      <c r="C93" s="18"/>
      <c r="D93" s="18"/>
      <c r="E93" s="18"/>
      <c r="F93" s="18"/>
      <c r="G93" s="18"/>
      <c r="H93" s="18"/>
      <c r="I93" s="18"/>
      <c r="J93" s="341"/>
    </row>
    <row r="94" spans="1:10" ht="15.75">
      <c r="A94" s="16" t="s">
        <v>183</v>
      </c>
      <c r="B94" s="18"/>
      <c r="C94" s="18"/>
      <c r="D94" s="18"/>
      <c r="E94" s="18"/>
      <c r="F94" s="18"/>
      <c r="G94" s="18"/>
      <c r="H94" s="18"/>
      <c r="I94" s="18"/>
      <c r="J94" s="341"/>
    </row>
    <row r="95" spans="1:10" ht="15.75">
      <c r="A95" s="16" t="s">
        <v>190</v>
      </c>
      <c r="B95" s="18"/>
      <c r="C95" s="18"/>
      <c r="D95" s="18"/>
      <c r="E95" s="18"/>
      <c r="F95" s="18"/>
      <c r="G95" s="18"/>
      <c r="H95" s="18"/>
      <c r="I95" s="18"/>
      <c r="J95" s="341"/>
    </row>
    <row r="96" spans="1:10" ht="31.5">
      <c r="A96" s="115" t="s">
        <v>496</v>
      </c>
      <c r="B96" s="18"/>
      <c r="C96" s="28"/>
      <c r="D96" s="22"/>
      <c r="E96" s="28"/>
      <c r="F96" s="22"/>
      <c r="G96" s="22"/>
      <c r="H96" s="22"/>
      <c r="I96" s="22"/>
      <c r="J96" s="344"/>
    </row>
    <row r="97" spans="1:10" ht="15.75">
      <c r="A97" s="38" t="s">
        <v>497</v>
      </c>
      <c r="B97" s="18"/>
      <c r="C97" s="28"/>
      <c r="D97" s="28"/>
      <c r="E97" s="28"/>
      <c r="F97" s="28"/>
      <c r="G97" s="28"/>
      <c r="H97" s="116"/>
      <c r="I97" s="237"/>
      <c r="J97" s="344"/>
    </row>
    <row r="98" spans="1:10" ht="37.5" customHeight="1">
      <c r="A98" s="115" t="s">
        <v>498</v>
      </c>
      <c r="B98" s="18"/>
      <c r="C98" s="28"/>
      <c r="D98" s="22"/>
      <c r="E98" s="22"/>
      <c r="F98" s="22"/>
      <c r="G98" s="22"/>
      <c r="H98" s="22"/>
      <c r="I98" s="22"/>
      <c r="J98" s="344"/>
    </row>
    <row r="99" spans="1:10" ht="27.75" customHeight="1">
      <c r="A99" s="38" t="s">
        <v>497</v>
      </c>
      <c r="B99" s="18"/>
      <c r="C99" s="29"/>
      <c r="D99" s="29"/>
      <c r="E99" s="29"/>
      <c r="F99" s="29"/>
      <c r="G99" s="29"/>
      <c r="H99" s="117"/>
      <c r="I99" s="237"/>
      <c r="J99" s="344"/>
    </row>
    <row r="100" spans="1:10" ht="15.75">
      <c r="A100" s="115" t="s">
        <v>499</v>
      </c>
      <c r="B100" s="30"/>
      <c r="C100" s="18"/>
      <c r="D100" s="18"/>
      <c r="E100" s="18"/>
      <c r="F100" s="18"/>
      <c r="G100" s="18"/>
      <c r="H100" s="18"/>
      <c r="I100" s="31"/>
      <c r="J100" s="343"/>
    </row>
    <row r="101" spans="1:10" ht="15.75">
      <c r="A101" s="38" t="s">
        <v>497</v>
      </c>
      <c r="B101" s="18"/>
      <c r="C101" s="118"/>
      <c r="D101" s="118"/>
      <c r="E101" s="118"/>
      <c r="F101" s="118"/>
      <c r="G101" s="118"/>
      <c r="H101" s="119"/>
      <c r="I101" s="237"/>
      <c r="J101" s="343"/>
    </row>
    <row r="102" spans="1:10" ht="31.5">
      <c r="A102" s="115" t="s">
        <v>500</v>
      </c>
      <c r="B102" s="18"/>
      <c r="C102" s="28"/>
      <c r="D102" s="28"/>
      <c r="E102" s="28"/>
      <c r="F102" s="28"/>
      <c r="G102" s="28"/>
      <c r="H102" s="28"/>
      <c r="I102" s="28"/>
      <c r="J102" s="344"/>
    </row>
    <row r="103" spans="1:10" ht="15.75">
      <c r="A103" s="38" t="s">
        <v>497</v>
      </c>
      <c r="B103" s="18"/>
      <c r="C103" s="28"/>
      <c r="D103" s="28"/>
      <c r="E103" s="28"/>
      <c r="F103" s="28"/>
      <c r="G103" s="28"/>
      <c r="H103" s="28"/>
      <c r="I103" s="28"/>
      <c r="J103" s="344"/>
    </row>
    <row r="104" spans="1:10" ht="33" customHeight="1">
      <c r="A104" s="115" t="s">
        <v>501</v>
      </c>
      <c r="B104" s="18"/>
      <c r="C104" s="28"/>
      <c r="D104" s="22"/>
      <c r="E104" s="22"/>
      <c r="F104" s="28"/>
      <c r="G104" s="28"/>
      <c r="H104" s="28"/>
      <c r="I104" s="28"/>
      <c r="J104" s="345"/>
    </row>
    <row r="105" spans="1:10" ht="15.75">
      <c r="A105" s="38" t="s">
        <v>497</v>
      </c>
      <c r="B105" s="18"/>
      <c r="C105" s="28"/>
      <c r="D105" s="28"/>
      <c r="E105" s="28"/>
      <c r="F105" s="28"/>
      <c r="G105" s="28"/>
      <c r="H105" s="28"/>
      <c r="I105" s="28"/>
      <c r="J105" s="345"/>
    </row>
    <row r="106" spans="1:10" ht="47.25">
      <c r="A106" s="19" t="s">
        <v>502</v>
      </c>
      <c r="B106" s="24"/>
      <c r="C106" s="25"/>
      <c r="D106" s="25"/>
      <c r="E106" s="25"/>
      <c r="F106" s="22"/>
      <c r="G106" s="22"/>
      <c r="H106" s="22"/>
      <c r="I106" s="22"/>
      <c r="J106" s="341"/>
    </row>
    <row r="107" spans="1:10" ht="15.75">
      <c r="A107" s="13" t="s">
        <v>181</v>
      </c>
      <c r="B107" s="24"/>
      <c r="C107" s="24"/>
      <c r="D107" s="24"/>
      <c r="E107" s="24"/>
      <c r="F107" s="15"/>
      <c r="G107" s="15"/>
      <c r="H107" s="15"/>
      <c r="I107" s="15"/>
      <c r="J107" s="341"/>
    </row>
    <row r="108" spans="1:10" ht="15.75">
      <c r="A108" s="16" t="s">
        <v>182</v>
      </c>
      <c r="B108" s="24"/>
      <c r="C108" s="24"/>
      <c r="D108" s="24"/>
      <c r="E108" s="24"/>
      <c r="F108" s="18"/>
      <c r="G108" s="18"/>
      <c r="H108" s="18"/>
      <c r="I108" s="18"/>
      <c r="J108" s="341"/>
    </row>
    <row r="109" spans="1:10" ht="15.75">
      <c r="A109" s="16" t="s">
        <v>183</v>
      </c>
      <c r="B109" s="24"/>
      <c r="C109" s="24"/>
      <c r="D109" s="24"/>
      <c r="E109" s="24"/>
      <c r="F109" s="18"/>
      <c r="G109" s="18"/>
      <c r="H109" s="18"/>
      <c r="I109" s="18"/>
      <c r="J109" s="341"/>
    </row>
    <row r="110" spans="1:10" ht="78.75">
      <c r="A110" s="19" t="s">
        <v>503</v>
      </c>
      <c r="B110" s="18"/>
      <c r="C110" s="28"/>
      <c r="D110" s="22"/>
      <c r="E110" s="28"/>
      <c r="F110" s="28"/>
      <c r="G110" s="28"/>
      <c r="H110" s="22"/>
      <c r="I110" s="22"/>
      <c r="J110" s="342"/>
    </row>
    <row r="111" spans="1:10" ht="15.75">
      <c r="A111" s="13" t="s">
        <v>181</v>
      </c>
      <c r="B111" s="18"/>
      <c r="C111" s="15"/>
      <c r="D111" s="14"/>
      <c r="E111" s="15"/>
      <c r="F111" s="14"/>
      <c r="G111" s="14"/>
      <c r="H111" s="57"/>
      <c r="I111" s="57"/>
      <c r="J111" s="342"/>
    </row>
    <row r="112" spans="1:10" ht="31.5">
      <c r="A112" s="16" t="s">
        <v>184</v>
      </c>
      <c r="B112" s="18"/>
      <c r="C112" s="18"/>
      <c r="D112" s="18"/>
      <c r="E112" s="18"/>
      <c r="F112" s="18"/>
      <c r="G112" s="18"/>
      <c r="H112" s="18"/>
      <c r="I112" s="18"/>
      <c r="J112" s="342"/>
    </row>
    <row r="113" spans="1:10" ht="15.75">
      <c r="A113" s="50" t="s">
        <v>504</v>
      </c>
      <c r="B113" s="18"/>
      <c r="C113" s="18"/>
      <c r="D113" s="18"/>
      <c r="E113" s="18"/>
      <c r="F113" s="18"/>
      <c r="G113" s="18"/>
      <c r="H113" s="14"/>
      <c r="I113" s="238"/>
      <c r="J113" s="349"/>
    </row>
    <row r="114" spans="1:10" ht="15.75">
      <c r="A114" s="103" t="s">
        <v>181</v>
      </c>
      <c r="B114" s="18"/>
      <c r="C114" s="18"/>
      <c r="D114" s="18"/>
      <c r="E114" s="18"/>
      <c r="F114" s="18"/>
      <c r="G114" s="18"/>
      <c r="H114" s="18"/>
      <c r="I114" s="80"/>
      <c r="J114" s="349"/>
    </row>
    <row r="115" spans="1:10" ht="15.75">
      <c r="A115" s="16" t="s">
        <v>183</v>
      </c>
      <c r="B115" s="18"/>
      <c r="C115" s="18"/>
      <c r="D115" s="18"/>
      <c r="E115" s="18"/>
      <c r="F115" s="18"/>
      <c r="G115" s="18"/>
      <c r="H115" s="18"/>
      <c r="I115" s="80"/>
      <c r="J115" s="349"/>
    </row>
    <row r="116" spans="1:10" ht="15.75">
      <c r="A116" s="16" t="s">
        <v>190</v>
      </c>
      <c r="B116" s="18"/>
      <c r="C116" s="18"/>
      <c r="D116" s="18"/>
      <c r="E116" s="18"/>
      <c r="F116" s="18"/>
      <c r="G116" s="18"/>
      <c r="H116" s="18"/>
      <c r="I116" s="80"/>
      <c r="J116" s="349"/>
    </row>
    <row r="117" spans="1:10" ht="15.75">
      <c r="A117" s="36" t="s">
        <v>506</v>
      </c>
      <c r="B117" s="17"/>
      <c r="C117" s="17"/>
      <c r="D117" s="18"/>
      <c r="E117" s="18"/>
      <c r="F117" s="18"/>
      <c r="G117" s="18"/>
      <c r="H117" s="142"/>
      <c r="I117" s="142"/>
      <c r="J117" s="341"/>
    </row>
    <row r="118" spans="1:10" ht="15.75">
      <c r="A118" s="37" t="s">
        <v>181</v>
      </c>
      <c r="B118" s="33"/>
      <c r="C118" s="33"/>
      <c r="D118" s="18"/>
      <c r="E118" s="18"/>
      <c r="F118" s="18"/>
      <c r="G118" s="18"/>
      <c r="H118" s="142"/>
      <c r="I118" s="142"/>
      <c r="J118" s="341"/>
    </row>
    <row r="119" spans="1:10" ht="15.75">
      <c r="A119" s="38" t="s">
        <v>182</v>
      </c>
      <c r="B119" s="33"/>
      <c r="C119" s="28"/>
      <c r="D119" s="18"/>
      <c r="E119" s="18"/>
      <c r="F119" s="18"/>
      <c r="G119" s="18"/>
      <c r="H119" s="142"/>
      <c r="I119" s="142"/>
      <c r="J119" s="341"/>
    </row>
    <row r="120" spans="1:10" ht="15.75">
      <c r="A120" s="38" t="s">
        <v>183</v>
      </c>
      <c r="B120" s="28"/>
      <c r="C120" s="28"/>
      <c r="D120" s="18"/>
      <c r="E120" s="18"/>
      <c r="F120" s="18"/>
      <c r="G120" s="18"/>
      <c r="H120" s="142"/>
      <c r="I120" s="142"/>
      <c r="J120" s="341"/>
    </row>
    <row r="121" spans="1:10" ht="15.75">
      <c r="A121" s="38" t="s">
        <v>508</v>
      </c>
      <c r="B121" s="28"/>
      <c r="C121" s="28"/>
      <c r="D121" s="18"/>
      <c r="E121" s="18"/>
      <c r="F121" s="18"/>
      <c r="G121" s="18"/>
      <c r="H121" s="142"/>
      <c r="I121" s="142"/>
      <c r="J121" s="341"/>
    </row>
  </sheetData>
  <sheetProtection selectLockedCells="1" selectUnlockedCells="1"/>
  <mergeCells count="33">
    <mergeCell ref="J6:J10"/>
    <mergeCell ref="A1:J1"/>
    <mergeCell ref="A3:A4"/>
    <mergeCell ref="B3:B4"/>
    <mergeCell ref="C3:C4"/>
    <mergeCell ref="D3:E3"/>
    <mergeCell ref="J3:J4"/>
    <mergeCell ref="I3:I4"/>
    <mergeCell ref="J11:J16"/>
    <mergeCell ref="J17:J20"/>
    <mergeCell ref="J21:J25"/>
    <mergeCell ref="J90:J95"/>
    <mergeCell ref="J86:J89"/>
    <mergeCell ref="J26:J30"/>
    <mergeCell ref="J31:J34"/>
    <mergeCell ref="J96:J97"/>
    <mergeCell ref="J35:J40"/>
    <mergeCell ref="J41:J43"/>
    <mergeCell ref="J44:J48"/>
    <mergeCell ref="J49:J52"/>
    <mergeCell ref="J53:J58"/>
    <mergeCell ref="J67:J72"/>
    <mergeCell ref="J74:J78"/>
    <mergeCell ref="J79:J82"/>
    <mergeCell ref="J83:J85"/>
    <mergeCell ref="J98:J99"/>
    <mergeCell ref="J100:J101"/>
    <mergeCell ref="J113:J116"/>
    <mergeCell ref="J117:J121"/>
    <mergeCell ref="J102:J103"/>
    <mergeCell ref="J104:J105"/>
    <mergeCell ref="J106:J109"/>
    <mergeCell ref="J110:J112"/>
  </mergeCells>
  <printOptions/>
  <pageMargins left="0.7479166666666667" right="0.7479166666666667" top="0.4097222222222222" bottom="0.55" header="0.5118055555555555" footer="0.5118055555555555"/>
  <pageSetup fitToHeight="5" horizontalDpi="300" verticalDpi="300" orientation="landscape" paperSize="9" scale="87" r:id="rId1"/>
  <rowBreaks count="1" manualBreakCount="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zoomScale="77" zoomScaleNormal="77" zoomScalePageLayoutView="0" workbookViewId="0" topLeftCell="A1">
      <selection activeCell="H35" sqref="H35"/>
    </sheetView>
  </sheetViews>
  <sheetFormatPr defaultColWidth="9.140625" defaultRowHeight="12.75"/>
  <cols>
    <col min="1" max="1" width="39.140625" style="0" customWidth="1"/>
    <col min="2" max="2" width="14.8515625" style="0" customWidth="1"/>
    <col min="3" max="3" width="11.28125" style="0" customWidth="1"/>
    <col min="4" max="4" width="11.140625" style="0" customWidth="1"/>
    <col min="5" max="5" width="11.00390625" style="0" customWidth="1"/>
    <col min="6" max="7" width="9.8515625" style="0" customWidth="1"/>
    <col min="8" max="8" width="10.8515625" style="0" customWidth="1"/>
    <col min="9" max="9" width="21.00390625" style="0" customWidth="1"/>
  </cols>
  <sheetData>
    <row r="1" spans="1:9" ht="50.25" customHeight="1">
      <c r="A1" s="355" t="s">
        <v>510</v>
      </c>
      <c r="B1" s="355"/>
      <c r="C1" s="355"/>
      <c r="D1" s="355"/>
      <c r="E1" s="355"/>
      <c r="F1" s="355"/>
      <c r="G1" s="355"/>
      <c r="H1" s="355"/>
      <c r="I1" s="355"/>
    </row>
    <row r="2" spans="1:9" ht="20.25">
      <c r="A2" s="4"/>
      <c r="B2" s="4"/>
      <c r="C2" s="4"/>
      <c r="D2" s="4"/>
      <c r="E2" s="4"/>
      <c r="F2" s="4"/>
      <c r="G2" s="4"/>
      <c r="H2" s="4"/>
      <c r="I2" s="4"/>
    </row>
    <row r="3" spans="1:9" ht="15" customHeight="1">
      <c r="A3" s="356" t="s">
        <v>170</v>
      </c>
      <c r="B3" s="356" t="s">
        <v>171</v>
      </c>
      <c r="C3" s="357">
        <v>2011</v>
      </c>
      <c r="D3" s="357">
        <v>2012</v>
      </c>
      <c r="E3" s="357"/>
      <c r="F3" s="6">
        <v>2013</v>
      </c>
      <c r="G3" s="7">
        <v>2014</v>
      </c>
      <c r="H3" s="5">
        <v>2015</v>
      </c>
      <c r="I3" s="358" t="s">
        <v>177</v>
      </c>
    </row>
    <row r="4" spans="1:9" ht="37.5" customHeight="1">
      <c r="A4" s="356"/>
      <c r="B4" s="356"/>
      <c r="C4" s="357"/>
      <c r="D4" s="6" t="s">
        <v>541</v>
      </c>
      <c r="E4" s="6" t="s">
        <v>179</v>
      </c>
      <c r="F4" s="6" t="s">
        <v>179</v>
      </c>
      <c r="G4" s="6" t="s">
        <v>179</v>
      </c>
      <c r="H4" s="8" t="s">
        <v>179</v>
      </c>
      <c r="I4" s="358"/>
    </row>
    <row r="5" spans="1:9" ht="15.75">
      <c r="A5" s="27" t="s">
        <v>91</v>
      </c>
      <c r="B5" s="72"/>
      <c r="C5" s="72"/>
      <c r="D5" s="72"/>
      <c r="E5" s="72"/>
      <c r="F5" s="72"/>
      <c r="G5" s="72"/>
      <c r="H5" s="72"/>
      <c r="I5" s="143"/>
    </row>
    <row r="6" spans="1:9" ht="15.75">
      <c r="A6" s="13" t="s">
        <v>181</v>
      </c>
      <c r="B6" s="33"/>
      <c r="C6" s="33"/>
      <c r="D6" s="15"/>
      <c r="E6" s="15"/>
      <c r="F6" s="15"/>
      <c r="G6" s="15"/>
      <c r="H6" s="45"/>
      <c r="I6" s="144"/>
    </row>
    <row r="7" spans="1:9" ht="21.75" customHeight="1">
      <c r="A7" s="16" t="s">
        <v>184</v>
      </c>
      <c r="B7" s="24"/>
      <c r="C7" s="25"/>
      <c r="D7" s="33"/>
      <c r="E7" s="33"/>
      <c r="F7" s="33"/>
      <c r="G7" s="33"/>
      <c r="H7" s="33"/>
      <c r="I7" s="145"/>
    </row>
    <row r="8" spans="1:9" ht="31.5">
      <c r="A8" s="19" t="s">
        <v>92</v>
      </c>
      <c r="B8" s="24"/>
      <c r="C8" s="24"/>
      <c r="D8" s="24"/>
      <c r="E8" s="24"/>
      <c r="F8" s="24"/>
      <c r="G8" s="24"/>
      <c r="H8" s="24"/>
      <c r="I8" s="146"/>
    </row>
    <row r="9" spans="1:9" ht="15.75">
      <c r="A9" s="13" t="s">
        <v>93</v>
      </c>
      <c r="B9" s="24"/>
      <c r="C9" s="15"/>
      <c r="D9" s="15"/>
      <c r="E9" s="15"/>
      <c r="F9" s="15"/>
      <c r="G9" s="15"/>
      <c r="H9" s="77"/>
      <c r="I9" s="147"/>
    </row>
    <row r="10" spans="1:9" ht="15.75">
      <c r="A10" s="78" t="s">
        <v>94</v>
      </c>
      <c r="B10" s="79"/>
      <c r="C10" s="61"/>
      <c r="D10" s="80"/>
      <c r="E10" s="80"/>
      <c r="F10" s="80"/>
      <c r="G10" s="80"/>
      <c r="H10" s="80"/>
      <c r="I10" s="148"/>
    </row>
    <row r="11" spans="1:9" ht="20.25" customHeight="1">
      <c r="A11" s="16" t="s">
        <v>96</v>
      </c>
      <c r="B11" s="79"/>
      <c r="C11" s="15"/>
      <c r="D11" s="18"/>
      <c r="E11" s="18"/>
      <c r="F11" s="18"/>
      <c r="G11" s="18"/>
      <c r="H11" s="18"/>
      <c r="I11" s="149"/>
    </row>
    <row r="12" spans="1:9" ht="22.5" customHeight="1">
      <c r="A12" s="82" t="s">
        <v>98</v>
      </c>
      <c r="B12" s="79"/>
      <c r="C12" s="79"/>
      <c r="D12" s="79"/>
      <c r="E12" s="79"/>
      <c r="F12" s="79"/>
      <c r="G12" s="79"/>
      <c r="H12" s="83"/>
      <c r="I12" s="150"/>
    </row>
    <row r="13" spans="1:9" ht="15.75">
      <c r="A13" s="82" t="s">
        <v>100</v>
      </c>
      <c r="B13" s="79"/>
      <c r="C13" s="79"/>
      <c r="D13" s="79"/>
      <c r="E13" s="79"/>
      <c r="F13" s="79"/>
      <c r="G13" s="79"/>
      <c r="H13" s="83"/>
      <c r="I13" s="149"/>
    </row>
    <row r="14" spans="1:9" ht="21" customHeight="1">
      <c r="A14" s="82" t="s">
        <v>102</v>
      </c>
      <c r="B14" s="79"/>
      <c r="C14" s="79"/>
      <c r="D14" s="79"/>
      <c r="E14" s="79"/>
      <c r="F14" s="79"/>
      <c r="G14" s="79"/>
      <c r="H14" s="83"/>
      <c r="I14" s="149"/>
    </row>
    <row r="15" spans="1:9" ht="15.75">
      <c r="A15" s="16" t="s">
        <v>104</v>
      </c>
      <c r="B15" s="79"/>
      <c r="C15" s="14"/>
      <c r="D15" s="15"/>
      <c r="E15" s="15"/>
      <c r="F15" s="15"/>
      <c r="G15" s="15"/>
      <c r="H15" s="15"/>
      <c r="I15" s="148"/>
    </row>
    <row r="16" spans="1:9" ht="31.5">
      <c r="A16" s="16" t="s">
        <v>106</v>
      </c>
      <c r="B16" s="79"/>
      <c r="C16" s="14"/>
      <c r="D16" s="15"/>
      <c r="E16" s="15"/>
      <c r="F16" s="15"/>
      <c r="G16" s="15"/>
      <c r="H16" s="62"/>
      <c r="I16" s="149"/>
    </row>
    <row r="17" spans="1:9" ht="15.75">
      <c r="A17" s="16" t="s">
        <v>108</v>
      </c>
      <c r="B17" s="79"/>
      <c r="C17" s="15"/>
      <c r="D17" s="15"/>
      <c r="E17" s="15"/>
      <c r="F17" s="15"/>
      <c r="G17" s="15"/>
      <c r="H17" s="62"/>
      <c r="I17" s="149"/>
    </row>
    <row r="18" spans="1:9" ht="31.5">
      <c r="A18" s="19" t="s">
        <v>110</v>
      </c>
      <c r="B18" s="79"/>
      <c r="C18" s="14"/>
      <c r="D18" s="24"/>
      <c r="E18" s="24"/>
      <c r="F18" s="24"/>
      <c r="G18" s="14"/>
      <c r="H18" s="14"/>
      <c r="I18" s="365"/>
    </row>
    <row r="19" spans="1:9" ht="15.75">
      <c r="A19" s="13" t="s">
        <v>181</v>
      </c>
      <c r="B19" s="24"/>
      <c r="C19" s="15"/>
      <c r="D19" s="15"/>
      <c r="E19" s="15"/>
      <c r="F19" s="15"/>
      <c r="G19" s="15"/>
      <c r="H19" s="62"/>
      <c r="I19" s="365"/>
    </row>
    <row r="20" spans="1:9" ht="15.75">
      <c r="A20" s="60" t="s">
        <v>184</v>
      </c>
      <c r="B20" s="79"/>
      <c r="C20" s="15"/>
      <c r="D20" s="15"/>
      <c r="E20" s="15"/>
      <c r="F20" s="15"/>
      <c r="G20" s="15"/>
      <c r="H20" s="15"/>
      <c r="I20" s="365"/>
    </row>
    <row r="21" spans="1:9" ht="15.75">
      <c r="A21" s="16" t="s">
        <v>111</v>
      </c>
      <c r="B21" s="79"/>
      <c r="C21" s="15"/>
      <c r="D21" s="14"/>
      <c r="E21" s="15"/>
      <c r="F21" s="15"/>
      <c r="G21" s="15"/>
      <c r="H21" s="62"/>
      <c r="I21" s="147"/>
    </row>
    <row r="22" spans="1:9" ht="15.75">
      <c r="A22" s="16" t="s">
        <v>112</v>
      </c>
      <c r="B22" s="79"/>
      <c r="C22" s="15"/>
      <c r="D22" s="14"/>
      <c r="E22" s="15"/>
      <c r="F22" s="15"/>
      <c r="G22" s="15"/>
      <c r="H22" s="15"/>
      <c r="I22" s="145"/>
    </row>
    <row r="23" spans="1:9" ht="21" customHeight="1">
      <c r="A23" s="16" t="s">
        <v>113</v>
      </c>
      <c r="B23" s="79"/>
      <c r="C23" s="15"/>
      <c r="D23" s="14"/>
      <c r="E23" s="15"/>
      <c r="F23" s="15"/>
      <c r="G23" s="15"/>
      <c r="H23" s="15"/>
      <c r="I23" s="150"/>
    </row>
    <row r="24" spans="1:9" ht="15.75">
      <c r="A24" s="16" t="s">
        <v>121</v>
      </c>
      <c r="B24" s="79"/>
      <c r="C24" s="15"/>
      <c r="D24" s="14"/>
      <c r="E24" s="15"/>
      <c r="F24" s="15"/>
      <c r="G24" s="15"/>
      <c r="H24" s="15"/>
      <c r="I24" s="150"/>
    </row>
    <row r="25" spans="1:9" ht="15.75">
      <c r="A25" s="16" t="s">
        <v>122</v>
      </c>
      <c r="B25" s="79"/>
      <c r="C25" s="15"/>
      <c r="D25" s="35"/>
      <c r="E25" s="15"/>
      <c r="F25" s="18"/>
      <c r="G25" s="18"/>
      <c r="H25" s="18"/>
      <c r="I25" s="150"/>
    </row>
    <row r="26" spans="1:9" ht="36.75" customHeight="1">
      <c r="A26" s="19" t="s">
        <v>124</v>
      </c>
      <c r="B26" s="79"/>
      <c r="C26" s="24"/>
      <c r="D26" s="24"/>
      <c r="E26" s="24"/>
      <c r="F26" s="24"/>
      <c r="G26" s="24"/>
      <c r="H26" s="24"/>
      <c r="I26" s="365"/>
    </row>
    <row r="27" spans="1:9" ht="15.75">
      <c r="A27" s="13" t="s">
        <v>93</v>
      </c>
      <c r="B27" s="79"/>
      <c r="C27" s="14"/>
      <c r="D27" s="14"/>
      <c r="E27" s="14"/>
      <c r="F27" s="14"/>
      <c r="G27" s="14"/>
      <c r="H27" s="57"/>
      <c r="I27" s="365"/>
    </row>
    <row r="28" spans="1:9" ht="15.75">
      <c r="A28" s="16" t="s">
        <v>126</v>
      </c>
      <c r="B28" s="79"/>
      <c r="C28" s="14"/>
      <c r="D28" s="14"/>
      <c r="E28" s="14"/>
      <c r="F28" s="14"/>
      <c r="G28" s="14"/>
      <c r="H28" s="14"/>
      <c r="I28" s="365"/>
    </row>
    <row r="29" spans="1:9" ht="15.75">
      <c r="A29" s="16" t="s">
        <v>127</v>
      </c>
      <c r="B29" s="79"/>
      <c r="C29" s="24"/>
      <c r="D29" s="18"/>
      <c r="E29" s="18"/>
      <c r="F29" s="18"/>
      <c r="G29" s="18"/>
      <c r="H29" s="18"/>
      <c r="I29" s="365"/>
    </row>
    <row r="30" spans="1:9" ht="0.75" customHeight="1">
      <c r="A30" s="16"/>
      <c r="B30" s="79"/>
      <c r="C30" s="24"/>
      <c r="D30" s="24"/>
      <c r="E30" s="24"/>
      <c r="F30" s="24"/>
      <c r="G30" s="24"/>
      <c r="H30" s="24"/>
      <c r="I30" s="365"/>
    </row>
    <row r="31" spans="1:9" ht="31.5">
      <c r="A31" s="27" t="s">
        <v>477</v>
      </c>
      <c r="B31" s="34"/>
      <c r="C31" s="34"/>
      <c r="D31" s="34"/>
      <c r="E31" s="34"/>
      <c r="F31" s="34"/>
      <c r="G31" s="34"/>
      <c r="H31" s="34"/>
      <c r="I31" s="73"/>
    </row>
    <row r="32" spans="1:9" ht="15.75">
      <c r="A32" s="13" t="s">
        <v>181</v>
      </c>
      <c r="B32" s="28"/>
      <c r="C32" s="28"/>
      <c r="D32" s="18"/>
      <c r="E32" s="18"/>
      <c r="F32" s="18"/>
      <c r="G32" s="18"/>
      <c r="H32" s="80"/>
      <c r="I32" s="341"/>
    </row>
    <row r="33" spans="1:9" ht="15.75">
      <c r="A33" s="16" t="s">
        <v>183</v>
      </c>
      <c r="B33" s="18"/>
      <c r="C33" s="28"/>
      <c r="D33" s="28"/>
      <c r="E33" s="28"/>
      <c r="F33" s="28"/>
      <c r="G33" s="28"/>
      <c r="H33" s="28"/>
      <c r="I33" s="341"/>
    </row>
    <row r="34" spans="1:9" ht="15.75">
      <c r="A34" s="16" t="s">
        <v>190</v>
      </c>
      <c r="B34" s="18"/>
      <c r="C34" s="28"/>
      <c r="D34" s="28"/>
      <c r="E34" s="28"/>
      <c r="F34" s="28"/>
      <c r="G34" s="28"/>
      <c r="H34" s="28"/>
      <c r="I34" s="86"/>
    </row>
    <row r="35" spans="1:9" ht="63">
      <c r="A35" s="19" t="s">
        <v>530</v>
      </c>
      <c r="B35" s="18"/>
      <c r="C35" s="18"/>
      <c r="D35" s="18"/>
      <c r="E35" s="18"/>
      <c r="F35" s="18"/>
      <c r="G35" s="18"/>
      <c r="H35" s="18"/>
      <c r="I35" s="349"/>
    </row>
    <row r="36" spans="1:9" ht="15.75">
      <c r="A36" s="13" t="s">
        <v>181</v>
      </c>
      <c r="B36" s="18"/>
      <c r="C36" s="18"/>
      <c r="D36" s="18"/>
      <c r="E36" s="18"/>
      <c r="F36" s="18"/>
      <c r="G36" s="18"/>
      <c r="H36" s="56"/>
      <c r="I36" s="349"/>
    </row>
    <row r="37" spans="1:9" ht="15.75">
      <c r="A37" s="16" t="s">
        <v>183</v>
      </c>
      <c r="B37" s="18"/>
      <c r="C37" s="18"/>
      <c r="D37" s="18"/>
      <c r="E37" s="18"/>
      <c r="F37" s="18"/>
      <c r="G37" s="18"/>
      <c r="H37" s="18"/>
      <c r="I37" s="349"/>
    </row>
    <row r="38" spans="1:9" ht="78.75">
      <c r="A38" s="19" t="s">
        <v>480</v>
      </c>
      <c r="B38" s="18"/>
      <c r="C38" s="18"/>
      <c r="D38" s="18"/>
      <c r="E38" s="18"/>
      <c r="F38" s="18"/>
      <c r="G38" s="18"/>
      <c r="H38" s="151"/>
      <c r="I38" s="364"/>
    </row>
    <row r="39" spans="1:9" ht="15.75">
      <c r="A39" s="13" t="s">
        <v>181</v>
      </c>
      <c r="B39" s="18"/>
      <c r="C39" s="18"/>
      <c r="D39" s="18"/>
      <c r="E39" s="18"/>
      <c r="F39" s="18"/>
      <c r="G39" s="18"/>
      <c r="H39" s="111"/>
      <c r="I39" s="364"/>
    </row>
    <row r="40" spans="1:9" ht="15.75">
      <c r="A40" s="16" t="s">
        <v>183</v>
      </c>
      <c r="B40" s="18"/>
      <c r="C40" s="18"/>
      <c r="D40" s="18"/>
      <c r="E40" s="18"/>
      <c r="F40" s="18"/>
      <c r="G40" s="18"/>
      <c r="H40" s="152"/>
      <c r="I40" s="364"/>
    </row>
    <row r="41" spans="1:9" ht="63">
      <c r="A41" s="19" t="s">
        <v>481</v>
      </c>
      <c r="B41" s="14"/>
      <c r="C41" s="18"/>
      <c r="D41" s="15"/>
      <c r="E41" s="15"/>
      <c r="F41" s="15"/>
      <c r="G41" s="56"/>
      <c r="H41" s="153"/>
      <c r="I41" s="154"/>
    </row>
    <row r="42" spans="1:9" ht="47.25">
      <c r="A42" s="50" t="s">
        <v>483</v>
      </c>
      <c r="B42" s="14"/>
      <c r="C42" s="18"/>
      <c r="D42" s="15"/>
      <c r="E42" s="15"/>
      <c r="F42" s="15"/>
      <c r="G42" s="18"/>
      <c r="H42" s="44"/>
      <c r="I42" s="84"/>
    </row>
    <row r="43" spans="1:9" ht="31.5">
      <c r="A43" s="114" t="s">
        <v>485</v>
      </c>
      <c r="B43" s="18"/>
      <c r="C43" s="18"/>
      <c r="D43" s="18"/>
      <c r="E43" s="18"/>
      <c r="F43" s="18"/>
      <c r="G43" s="18"/>
      <c r="H43" s="18"/>
      <c r="I43" s="43"/>
    </row>
    <row r="44" spans="1:9" ht="31.5">
      <c r="A44" s="114" t="s">
        <v>486</v>
      </c>
      <c r="B44" s="18"/>
      <c r="C44" s="18"/>
      <c r="D44" s="18"/>
      <c r="E44" s="18"/>
      <c r="F44" s="18"/>
      <c r="G44" s="18"/>
      <c r="H44" s="18"/>
      <c r="I44" s="43"/>
    </row>
    <row r="45" ht="12.75">
      <c r="A45" t="s">
        <v>118</v>
      </c>
    </row>
  </sheetData>
  <sheetProtection selectLockedCells="1" selectUnlockedCells="1"/>
  <mergeCells count="11">
    <mergeCell ref="I38:I40"/>
    <mergeCell ref="I18:I20"/>
    <mergeCell ref="I26:I30"/>
    <mergeCell ref="I32:I33"/>
    <mergeCell ref="I35:I37"/>
    <mergeCell ref="A1:I1"/>
    <mergeCell ref="A3:A4"/>
    <mergeCell ref="B3:B4"/>
    <mergeCell ref="C3:C4"/>
    <mergeCell ref="D3:E3"/>
    <mergeCell ref="I3:I4"/>
  </mergeCells>
  <printOptions/>
  <pageMargins left="0.5402777777777777" right="0.3597222222222222" top="0.3597222222222222" bottom="0.3402777777777778" header="0.5118055555555555" footer="0.5118055555555555"/>
  <pageSetup fitToHeight="1"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J115"/>
  <sheetViews>
    <sheetView zoomScale="77" zoomScaleNormal="77" zoomScalePageLayoutView="0" workbookViewId="0" topLeftCell="A1">
      <selection activeCell="I3" sqref="I3:I4"/>
    </sheetView>
  </sheetViews>
  <sheetFormatPr defaultColWidth="9.140625" defaultRowHeight="12.75"/>
  <cols>
    <col min="1" max="1" width="38.57421875" style="0" customWidth="1"/>
    <col min="2" max="2" width="12.140625" style="0" customWidth="1"/>
    <col min="3" max="3" width="10.57421875" style="0" customWidth="1"/>
    <col min="4" max="4" width="11.8515625" style="0" customWidth="1"/>
    <col min="5" max="5" width="9.8515625" style="0" customWidth="1"/>
    <col min="6" max="6" width="9.57421875" style="0" customWidth="1"/>
    <col min="9" max="9" width="14.421875" style="0" customWidth="1"/>
    <col min="10" max="10" width="15.8515625" style="0" customWidth="1"/>
  </cols>
  <sheetData>
    <row r="1" spans="1:10" ht="45.75" customHeight="1">
      <c r="A1" s="355" t="s">
        <v>517</v>
      </c>
      <c r="B1" s="355"/>
      <c r="C1" s="355"/>
      <c r="D1" s="355"/>
      <c r="E1" s="355"/>
      <c r="F1" s="355"/>
      <c r="G1" s="355"/>
      <c r="H1" s="355"/>
      <c r="I1" s="355"/>
      <c r="J1" s="355"/>
    </row>
    <row r="2" spans="1:10" ht="20.25">
      <c r="A2" s="4"/>
      <c r="B2" s="4"/>
      <c r="C2" s="4"/>
      <c r="D2" s="4"/>
      <c r="E2" s="4"/>
      <c r="F2" s="4"/>
      <c r="G2" s="4"/>
      <c r="H2" s="4"/>
      <c r="I2" s="4"/>
      <c r="J2" s="4"/>
    </row>
    <row r="3" spans="1:10" ht="15" customHeight="1">
      <c r="A3" s="356" t="s">
        <v>170</v>
      </c>
      <c r="B3" s="356" t="s">
        <v>171</v>
      </c>
      <c r="C3" s="357">
        <v>2011</v>
      </c>
      <c r="D3" s="357">
        <v>2012</v>
      </c>
      <c r="E3" s="357"/>
      <c r="F3" s="6">
        <v>2013</v>
      </c>
      <c r="G3" s="7">
        <v>2014</v>
      </c>
      <c r="H3" s="5">
        <v>2015</v>
      </c>
      <c r="I3" s="360" t="s">
        <v>117</v>
      </c>
      <c r="J3" s="358" t="s">
        <v>177</v>
      </c>
    </row>
    <row r="4" spans="1:10" ht="33.75" customHeight="1">
      <c r="A4" s="356"/>
      <c r="B4" s="356"/>
      <c r="C4" s="357"/>
      <c r="D4" s="6" t="s">
        <v>541</v>
      </c>
      <c r="E4" s="6" t="s">
        <v>179</v>
      </c>
      <c r="F4" s="6" t="s">
        <v>179</v>
      </c>
      <c r="G4" s="6" t="s">
        <v>179</v>
      </c>
      <c r="H4" s="8" t="s">
        <v>179</v>
      </c>
      <c r="I4" s="361"/>
      <c r="J4" s="358"/>
    </row>
    <row r="5" spans="1:10" ht="38.25" customHeight="1">
      <c r="A5" s="27" t="s">
        <v>16</v>
      </c>
      <c r="B5" s="11"/>
      <c r="C5" s="11"/>
      <c r="D5" s="11"/>
      <c r="E5" s="11"/>
      <c r="F5" s="11"/>
      <c r="G5" s="11"/>
      <c r="H5" s="11"/>
      <c r="I5" s="11"/>
      <c r="J5" s="12"/>
    </row>
    <row r="6" spans="1:10" ht="15.75">
      <c r="A6" s="13" t="s">
        <v>181</v>
      </c>
      <c r="B6" s="33"/>
      <c r="C6" s="33"/>
      <c r="D6" s="15"/>
      <c r="E6" s="15"/>
      <c r="F6" s="15"/>
      <c r="G6" s="15"/>
      <c r="H6" s="15"/>
      <c r="I6" s="15"/>
      <c r="J6" s="341"/>
    </row>
    <row r="7" spans="1:10" ht="15.75">
      <c r="A7" s="16" t="s">
        <v>400</v>
      </c>
      <c r="B7" s="28"/>
      <c r="C7" s="28"/>
      <c r="D7" s="28"/>
      <c r="E7" s="28"/>
      <c r="F7" s="28"/>
      <c r="G7" s="28"/>
      <c r="H7" s="28"/>
      <c r="I7" s="28"/>
      <c r="J7" s="341"/>
    </row>
    <row r="8" spans="1:10" ht="15.75">
      <c r="A8" s="16" t="s">
        <v>182</v>
      </c>
      <c r="B8" s="28"/>
      <c r="C8" s="28"/>
      <c r="D8" s="28"/>
      <c r="E8" s="28"/>
      <c r="F8" s="28"/>
      <c r="G8" s="28"/>
      <c r="H8" s="28"/>
      <c r="I8" s="28"/>
      <c r="J8" s="341"/>
    </row>
    <row r="9" spans="1:10" ht="15.75">
      <c r="A9" s="16" t="s">
        <v>183</v>
      </c>
      <c r="B9" s="28"/>
      <c r="C9" s="28"/>
      <c r="D9" s="28"/>
      <c r="E9" s="28"/>
      <c r="F9" s="28"/>
      <c r="G9" s="28"/>
      <c r="H9" s="28"/>
      <c r="I9" s="28"/>
      <c r="J9" s="341"/>
    </row>
    <row r="10" spans="1:10" ht="19.5" customHeight="1">
      <c r="A10" s="16" t="s">
        <v>184</v>
      </c>
      <c r="B10" s="28"/>
      <c r="C10" s="28"/>
      <c r="D10" s="28"/>
      <c r="E10" s="28"/>
      <c r="F10" s="28"/>
      <c r="G10" s="28"/>
      <c r="H10" s="28"/>
      <c r="I10" s="28"/>
      <c r="J10" s="341"/>
    </row>
    <row r="11" spans="1:10" ht="15.75">
      <c r="A11" s="16" t="s">
        <v>190</v>
      </c>
      <c r="B11" s="28"/>
      <c r="C11" s="22"/>
      <c r="D11" s="28"/>
      <c r="E11" s="28"/>
      <c r="F11" s="28"/>
      <c r="G11" s="22"/>
      <c r="H11" s="22"/>
      <c r="I11" s="22"/>
      <c r="J11" s="341"/>
    </row>
    <row r="12" spans="1:10" ht="51.75" customHeight="1">
      <c r="A12" s="19" t="s">
        <v>18</v>
      </c>
      <c r="B12" s="28"/>
      <c r="C12" s="18"/>
      <c r="D12" s="18"/>
      <c r="E12" s="18"/>
      <c r="F12" s="18"/>
      <c r="G12" s="18"/>
      <c r="H12" s="18"/>
      <c r="I12" s="18"/>
      <c r="J12" s="341"/>
    </row>
    <row r="13" spans="1:10" ht="15.75">
      <c r="A13" s="13" t="s">
        <v>181</v>
      </c>
      <c r="B13" s="28"/>
      <c r="C13" s="15"/>
      <c r="D13" s="15"/>
      <c r="E13" s="15"/>
      <c r="F13" s="15"/>
      <c r="G13" s="15"/>
      <c r="H13" s="15"/>
      <c r="I13" s="15"/>
      <c r="J13" s="341"/>
    </row>
    <row r="14" spans="1:10" ht="15.75">
      <c r="A14" s="16" t="s">
        <v>400</v>
      </c>
      <c r="B14" s="28"/>
      <c r="C14" s="18"/>
      <c r="D14" s="18"/>
      <c r="E14" s="18"/>
      <c r="F14" s="18"/>
      <c r="G14" s="18"/>
      <c r="H14" s="18"/>
      <c r="I14" s="18"/>
      <c r="J14" s="341"/>
    </row>
    <row r="15" spans="1:10" ht="15.75">
      <c r="A15" s="16" t="s">
        <v>182</v>
      </c>
      <c r="B15" s="28"/>
      <c r="C15" s="18"/>
      <c r="D15" s="18"/>
      <c r="E15" s="18"/>
      <c r="F15" s="18"/>
      <c r="G15" s="18"/>
      <c r="H15" s="18"/>
      <c r="I15" s="18"/>
      <c r="J15" s="341"/>
    </row>
    <row r="16" spans="1:10" ht="15.75">
      <c r="A16" s="16" t="s">
        <v>183</v>
      </c>
      <c r="B16" s="28"/>
      <c r="C16" s="18"/>
      <c r="D16" s="18"/>
      <c r="E16" s="18"/>
      <c r="F16" s="18"/>
      <c r="G16" s="18"/>
      <c r="H16" s="18"/>
      <c r="I16" s="18"/>
      <c r="J16" s="341"/>
    </row>
    <row r="17" spans="1:10" ht="18.75" customHeight="1">
      <c r="A17" s="16" t="s">
        <v>184</v>
      </c>
      <c r="B17" s="28"/>
      <c r="C17" s="24"/>
      <c r="D17" s="18"/>
      <c r="E17" s="18"/>
      <c r="F17" s="18"/>
      <c r="G17" s="18"/>
      <c r="H17" s="18"/>
      <c r="I17" s="18"/>
      <c r="J17" s="341"/>
    </row>
    <row r="18" spans="1:10" ht="15.75">
      <c r="A18" s="16" t="s">
        <v>190</v>
      </c>
      <c r="B18" s="28"/>
      <c r="C18" s="14"/>
      <c r="D18" s="18"/>
      <c r="E18" s="18"/>
      <c r="F18" s="18"/>
      <c r="G18" s="14"/>
      <c r="H18" s="14"/>
      <c r="I18" s="14"/>
      <c r="J18" s="341"/>
    </row>
    <row r="19" spans="1:10" ht="31.5">
      <c r="A19" s="50" t="s">
        <v>20</v>
      </c>
      <c r="B19" s="28"/>
      <c r="C19" s="15"/>
      <c r="D19" s="18"/>
      <c r="E19" s="18"/>
      <c r="F19" s="18"/>
      <c r="G19" s="18"/>
      <c r="H19" s="18"/>
      <c r="I19" s="18"/>
      <c r="J19" s="341"/>
    </row>
    <row r="20" spans="1:10" ht="15.75">
      <c r="A20" s="13" t="s">
        <v>181</v>
      </c>
      <c r="B20" s="28"/>
      <c r="C20" s="15"/>
      <c r="D20" s="18"/>
      <c r="E20" s="18"/>
      <c r="F20" s="18"/>
      <c r="G20" s="18"/>
      <c r="H20" s="56"/>
      <c r="I20" s="56"/>
      <c r="J20" s="341"/>
    </row>
    <row r="21" spans="1:10" ht="15.75">
      <c r="A21" s="16" t="s">
        <v>182</v>
      </c>
      <c r="B21" s="28"/>
      <c r="C21" s="15"/>
      <c r="D21" s="18"/>
      <c r="E21" s="18"/>
      <c r="F21" s="18"/>
      <c r="G21" s="18"/>
      <c r="H21" s="18"/>
      <c r="I21" s="18"/>
      <c r="J21" s="341"/>
    </row>
    <row r="22" spans="1:10" ht="31.5">
      <c r="A22" s="50" t="s">
        <v>560</v>
      </c>
      <c r="B22" s="28"/>
      <c r="C22" s="24"/>
      <c r="D22" s="24"/>
      <c r="E22" s="24"/>
      <c r="F22" s="24"/>
      <c r="G22" s="24"/>
      <c r="H22" s="24"/>
      <c r="I22" s="24"/>
      <c r="J22" s="348"/>
    </row>
    <row r="23" spans="1:10" ht="15.75">
      <c r="A23" s="13" t="s">
        <v>181</v>
      </c>
      <c r="B23" s="28"/>
      <c r="C23" s="24"/>
      <c r="D23" s="24"/>
      <c r="E23" s="24"/>
      <c r="F23" s="24"/>
      <c r="G23" s="24"/>
      <c r="H23" s="55"/>
      <c r="I23" s="55"/>
      <c r="J23" s="348"/>
    </row>
    <row r="24" spans="1:10" ht="15.75">
      <c r="A24" s="16" t="s">
        <v>400</v>
      </c>
      <c r="B24" s="28"/>
      <c r="C24" s="18"/>
      <c r="D24" s="18"/>
      <c r="E24" s="24"/>
      <c r="F24" s="24"/>
      <c r="G24" s="24"/>
      <c r="H24" s="24"/>
      <c r="I24" s="24"/>
      <c r="J24" s="348"/>
    </row>
    <row r="25" spans="1:10" ht="15.75">
      <c r="A25" s="16" t="s">
        <v>182</v>
      </c>
      <c r="B25" s="28"/>
      <c r="C25" s="18"/>
      <c r="D25" s="18"/>
      <c r="E25" s="24"/>
      <c r="F25" s="24"/>
      <c r="G25" s="24"/>
      <c r="H25" s="24"/>
      <c r="I25" s="24"/>
      <c r="J25" s="348"/>
    </row>
    <row r="26" spans="1:10" ht="15.75">
      <c r="A26" s="16" t="s">
        <v>183</v>
      </c>
      <c r="B26" s="28"/>
      <c r="C26" s="18"/>
      <c r="D26" s="18"/>
      <c r="E26" s="18"/>
      <c r="F26" s="24"/>
      <c r="G26" s="24"/>
      <c r="H26" s="24"/>
      <c r="I26" s="24"/>
      <c r="J26" s="348"/>
    </row>
    <row r="27" spans="1:10" ht="31.5">
      <c r="A27" s="50" t="s">
        <v>562</v>
      </c>
      <c r="B27" s="28"/>
      <c r="C27" s="18"/>
      <c r="D27" s="18"/>
      <c r="E27" s="18"/>
      <c r="F27" s="18"/>
      <c r="G27" s="18"/>
      <c r="H27" s="18"/>
      <c r="I27" s="18"/>
      <c r="J27" s="348"/>
    </row>
    <row r="28" spans="1:10" ht="15.75">
      <c r="A28" s="13" t="s">
        <v>181</v>
      </c>
      <c r="B28" s="28"/>
      <c r="C28" s="18"/>
      <c r="D28" s="18"/>
      <c r="E28" s="18"/>
      <c r="F28" s="18"/>
      <c r="G28" s="18"/>
      <c r="H28" s="56"/>
      <c r="I28" s="56"/>
      <c r="J28" s="348"/>
    </row>
    <row r="29" spans="1:10" ht="15.75">
      <c r="A29" s="16" t="s">
        <v>400</v>
      </c>
      <c r="B29" s="28"/>
      <c r="C29" s="18"/>
      <c r="D29" s="18"/>
      <c r="E29" s="18"/>
      <c r="F29" s="18"/>
      <c r="G29" s="18"/>
      <c r="H29" s="18"/>
      <c r="I29" s="18"/>
      <c r="J29" s="348"/>
    </row>
    <row r="30" spans="1:10" ht="15.75">
      <c r="A30" s="16" t="s">
        <v>182</v>
      </c>
      <c r="B30" s="28"/>
      <c r="C30" s="18"/>
      <c r="D30" s="35"/>
      <c r="E30" s="18"/>
      <c r="F30" s="18"/>
      <c r="G30" s="18"/>
      <c r="H30" s="18"/>
      <c r="I30" s="18"/>
      <c r="J30" s="348"/>
    </row>
    <row r="31" spans="1:10" ht="15.75">
      <c r="A31" s="16" t="s">
        <v>183</v>
      </c>
      <c r="B31" s="28"/>
      <c r="C31" s="18"/>
      <c r="D31" s="58"/>
      <c r="E31" s="58"/>
      <c r="F31" s="18"/>
      <c r="G31" s="18"/>
      <c r="H31" s="18"/>
      <c r="I31" s="18"/>
      <c r="J31" s="348"/>
    </row>
    <row r="32" spans="1:10" ht="47.25">
      <c r="A32" s="50" t="s">
        <v>564</v>
      </c>
      <c r="B32" s="28"/>
      <c r="C32" s="18"/>
      <c r="D32" s="18"/>
      <c r="E32" s="18"/>
      <c r="F32" s="18"/>
      <c r="G32" s="18"/>
      <c r="H32" s="18"/>
      <c r="I32" s="18"/>
      <c r="J32" s="341"/>
    </row>
    <row r="33" spans="1:10" ht="15.75">
      <c r="A33" s="13" t="s">
        <v>181</v>
      </c>
      <c r="B33" s="28"/>
      <c r="C33" s="15"/>
      <c r="D33" s="15"/>
      <c r="E33" s="15"/>
      <c r="F33" s="15"/>
      <c r="G33" s="15"/>
      <c r="H33" s="45"/>
      <c r="I33" s="45"/>
      <c r="J33" s="341"/>
    </row>
    <row r="34" spans="1:10" ht="15.75">
      <c r="A34" s="16" t="s">
        <v>400</v>
      </c>
      <c r="B34" s="28"/>
      <c r="C34" s="18"/>
      <c r="D34" s="18"/>
      <c r="E34" s="18"/>
      <c r="F34" s="18"/>
      <c r="G34" s="18"/>
      <c r="H34" s="18"/>
      <c r="I34" s="18"/>
      <c r="J34" s="341"/>
    </row>
    <row r="35" spans="1:10" ht="15.75">
      <c r="A35" s="16" t="s">
        <v>182</v>
      </c>
      <c r="B35" s="28"/>
      <c r="C35" s="18"/>
      <c r="D35" s="18"/>
      <c r="E35" s="18"/>
      <c r="F35" s="18"/>
      <c r="G35" s="18"/>
      <c r="H35" s="18"/>
      <c r="I35" s="18"/>
      <c r="J35" s="341"/>
    </row>
    <row r="36" spans="1:10" ht="31.5">
      <c r="A36" s="50" t="s">
        <v>566</v>
      </c>
      <c r="B36" s="28"/>
      <c r="C36" s="14"/>
      <c r="D36" s="18"/>
      <c r="E36" s="18"/>
      <c r="F36" s="18"/>
      <c r="G36" s="18"/>
      <c r="H36" s="18"/>
      <c r="I36" s="18"/>
      <c r="J36" s="341"/>
    </row>
    <row r="37" spans="1:10" ht="15.75">
      <c r="A37" s="13" t="s">
        <v>181</v>
      </c>
      <c r="B37" s="28"/>
      <c r="C37" s="18"/>
      <c r="D37" s="18"/>
      <c r="E37" s="18"/>
      <c r="F37" s="18"/>
      <c r="G37" s="18"/>
      <c r="H37" s="18"/>
      <c r="I37" s="18"/>
      <c r="J37" s="341"/>
    </row>
    <row r="38" spans="1:10" ht="15.75">
      <c r="A38" s="16" t="s">
        <v>400</v>
      </c>
      <c r="B38" s="28"/>
      <c r="C38" s="18"/>
      <c r="D38" s="18"/>
      <c r="E38" s="18"/>
      <c r="F38" s="18"/>
      <c r="G38" s="18"/>
      <c r="H38" s="18"/>
      <c r="I38" s="18"/>
      <c r="J38" s="341"/>
    </row>
    <row r="39" spans="1:10" ht="15.75">
      <c r="A39" s="16" t="s">
        <v>182</v>
      </c>
      <c r="B39" s="28"/>
      <c r="C39" s="18"/>
      <c r="D39" s="18"/>
      <c r="E39" s="18"/>
      <c r="F39" s="18"/>
      <c r="G39" s="18"/>
      <c r="H39" s="18"/>
      <c r="I39" s="18"/>
      <c r="J39" s="341"/>
    </row>
    <row r="40" spans="1:10" ht="15.75">
      <c r="A40" s="59" t="s">
        <v>568</v>
      </c>
      <c r="B40" s="28"/>
      <c r="C40" s="18"/>
      <c r="D40" s="24"/>
      <c r="E40" s="24"/>
      <c r="F40" s="24"/>
      <c r="G40" s="24"/>
      <c r="H40" s="24"/>
      <c r="I40" s="24"/>
      <c r="J40" s="348"/>
    </row>
    <row r="41" spans="1:10" ht="15.75">
      <c r="A41" s="13" t="s">
        <v>181</v>
      </c>
      <c r="B41" s="28"/>
      <c r="C41" s="18"/>
      <c r="D41" s="24"/>
      <c r="E41" s="24"/>
      <c r="F41" s="24"/>
      <c r="G41" s="24"/>
      <c r="H41" s="55"/>
      <c r="I41" s="55"/>
      <c r="J41" s="348"/>
    </row>
    <row r="42" spans="1:10" ht="15.75">
      <c r="A42" s="16" t="s">
        <v>182</v>
      </c>
      <c r="B42" s="28"/>
      <c r="C42" s="18"/>
      <c r="D42" s="18"/>
      <c r="E42" s="18"/>
      <c r="F42" s="18"/>
      <c r="G42" s="18"/>
      <c r="H42" s="18"/>
      <c r="I42" s="18"/>
      <c r="J42" s="348"/>
    </row>
    <row r="43" spans="1:10" ht="15.75">
      <c r="A43" s="16" t="s">
        <v>183</v>
      </c>
      <c r="B43" s="28"/>
      <c r="C43" s="24"/>
      <c r="D43" s="18"/>
      <c r="E43" s="18"/>
      <c r="F43" s="18"/>
      <c r="G43" s="35"/>
      <c r="H43" s="35"/>
      <c r="I43" s="35"/>
      <c r="J43" s="348"/>
    </row>
    <row r="44" spans="1:10" ht="31.5">
      <c r="A44" s="50" t="s">
        <v>570</v>
      </c>
      <c r="B44" s="28"/>
      <c r="C44" s="18"/>
      <c r="D44" s="24"/>
      <c r="E44" s="24"/>
      <c r="F44" s="24"/>
      <c r="G44" s="24"/>
      <c r="H44" s="24"/>
      <c r="I44" s="24"/>
      <c r="J44" s="348"/>
    </row>
    <row r="45" spans="1:10" ht="15.75">
      <c r="A45" s="13" t="s">
        <v>181</v>
      </c>
      <c r="B45" s="28"/>
      <c r="C45" s="18"/>
      <c r="D45" s="24"/>
      <c r="E45" s="24"/>
      <c r="F45" s="24"/>
      <c r="G45" s="24"/>
      <c r="H45" s="55"/>
      <c r="I45" s="55"/>
      <c r="J45" s="348"/>
    </row>
    <row r="46" spans="1:10" ht="15.75">
      <c r="A46" s="16" t="s">
        <v>182</v>
      </c>
      <c r="B46" s="28"/>
      <c r="C46" s="18"/>
      <c r="D46" s="24"/>
      <c r="E46" s="24"/>
      <c r="F46" s="24"/>
      <c r="G46" s="24"/>
      <c r="H46" s="24"/>
      <c r="I46" s="24"/>
      <c r="J46" s="348"/>
    </row>
    <row r="47" spans="1:10" ht="31.5">
      <c r="A47" s="50" t="s">
        <v>572</v>
      </c>
      <c r="B47" s="28"/>
      <c r="C47" s="15"/>
      <c r="D47" s="35"/>
      <c r="E47" s="15"/>
      <c r="F47" s="15"/>
      <c r="G47" s="15"/>
      <c r="H47" s="15"/>
      <c r="I47" s="15"/>
      <c r="J47" s="341"/>
    </row>
    <row r="48" spans="1:10" ht="15.75">
      <c r="A48" s="13" t="s">
        <v>181</v>
      </c>
      <c r="B48" s="28"/>
      <c r="C48" s="15"/>
      <c r="D48" s="35"/>
      <c r="E48" s="15"/>
      <c r="F48" s="15"/>
      <c r="G48" s="15"/>
      <c r="H48" s="45"/>
      <c r="I48" s="45"/>
      <c r="J48" s="341"/>
    </row>
    <row r="49" spans="1:10" ht="15.75">
      <c r="A49" s="16" t="s">
        <v>182</v>
      </c>
      <c r="B49" s="28"/>
      <c r="C49" s="15"/>
      <c r="D49" s="35"/>
      <c r="E49" s="15"/>
      <c r="F49" s="15"/>
      <c r="G49" s="15"/>
      <c r="H49" s="15"/>
      <c r="I49" s="15"/>
      <c r="J49" s="341"/>
    </row>
    <row r="50" spans="1:10" ht="15.75">
      <c r="A50" s="16" t="s">
        <v>400</v>
      </c>
      <c r="B50" s="28"/>
      <c r="C50" s="15"/>
      <c r="D50" s="35"/>
      <c r="E50" s="15"/>
      <c r="F50" s="15"/>
      <c r="G50" s="15"/>
      <c r="H50" s="15"/>
      <c r="I50" s="15"/>
      <c r="J50" s="341"/>
    </row>
    <row r="51" spans="1:10" ht="33.75" customHeight="1">
      <c r="A51" s="50" t="s">
        <v>574</v>
      </c>
      <c r="B51" s="28"/>
      <c r="C51" s="18"/>
      <c r="D51" s="35"/>
      <c r="E51" s="18"/>
      <c r="F51" s="18"/>
      <c r="G51" s="18"/>
      <c r="H51" s="18"/>
      <c r="I51" s="18"/>
      <c r="J51" s="341"/>
    </row>
    <row r="52" spans="1:10" ht="15.75">
      <c r="A52" s="13" t="s">
        <v>181</v>
      </c>
      <c r="B52" s="28"/>
      <c r="C52" s="24"/>
      <c r="D52" s="24"/>
      <c r="E52" s="18"/>
      <c r="F52" s="18"/>
      <c r="G52" s="18"/>
      <c r="H52" s="18"/>
      <c r="I52" s="18"/>
      <c r="J52" s="341"/>
    </row>
    <row r="53" spans="1:10" ht="15.75">
      <c r="A53" s="16" t="s">
        <v>182</v>
      </c>
      <c r="B53" s="28"/>
      <c r="C53" s="18"/>
      <c r="D53" s="35"/>
      <c r="E53" s="18"/>
      <c r="F53" s="18"/>
      <c r="G53" s="18"/>
      <c r="H53" s="18"/>
      <c r="I53" s="18"/>
      <c r="J53" s="341"/>
    </row>
    <row r="54" spans="1:10" ht="15.75">
      <c r="A54" s="16" t="s">
        <v>183</v>
      </c>
      <c r="B54" s="28"/>
      <c r="C54" s="24"/>
      <c r="D54" s="24"/>
      <c r="E54" s="18"/>
      <c r="F54" s="18"/>
      <c r="G54" s="18"/>
      <c r="H54" s="18"/>
      <c r="I54" s="18"/>
      <c r="J54" s="341"/>
    </row>
    <row r="55" spans="1:10" ht="33" customHeight="1">
      <c r="A55" s="50" t="s">
        <v>576</v>
      </c>
      <c r="B55" s="28"/>
      <c r="C55" s="35"/>
      <c r="D55" s="35"/>
      <c r="E55" s="24"/>
      <c r="F55" s="24"/>
      <c r="G55" s="24"/>
      <c r="H55" s="24"/>
      <c r="I55" s="24"/>
      <c r="J55" s="341"/>
    </row>
    <row r="56" spans="1:10" ht="15.75">
      <c r="A56" s="13" t="s">
        <v>181</v>
      </c>
      <c r="B56" s="28"/>
      <c r="C56" s="35"/>
      <c r="D56" s="35"/>
      <c r="E56" s="24"/>
      <c r="F56" s="24"/>
      <c r="G56" s="24"/>
      <c r="H56" s="55"/>
      <c r="I56" s="55"/>
      <c r="J56" s="341"/>
    </row>
    <row r="57" spans="1:10" ht="15.75">
      <c r="A57" s="16" t="s">
        <v>400</v>
      </c>
      <c r="B57" s="28"/>
      <c r="C57" s="35"/>
      <c r="D57" s="35"/>
      <c r="E57" s="24"/>
      <c r="F57" s="24"/>
      <c r="G57" s="24"/>
      <c r="H57" s="24"/>
      <c r="I57" s="24"/>
      <c r="J57" s="341"/>
    </row>
    <row r="58" spans="1:10" ht="15.75">
      <c r="A58" s="16" t="s">
        <v>182</v>
      </c>
      <c r="B58" s="28"/>
      <c r="C58" s="24"/>
      <c r="D58" s="58"/>
      <c r="E58" s="24"/>
      <c r="F58" s="24"/>
      <c r="G58" s="24"/>
      <c r="H58" s="24"/>
      <c r="I58" s="24"/>
      <c r="J58" s="341"/>
    </row>
    <row r="59" spans="1:10" ht="31.5">
      <c r="A59" s="50" t="s">
        <v>578</v>
      </c>
      <c r="B59" s="28"/>
      <c r="C59" s="24"/>
      <c r="D59" s="14"/>
      <c r="E59" s="18"/>
      <c r="F59" s="18"/>
      <c r="G59" s="18"/>
      <c r="H59" s="18"/>
      <c r="I59" s="18"/>
      <c r="J59" s="341"/>
    </row>
    <row r="60" spans="1:10" ht="15.75">
      <c r="A60" s="13" t="s">
        <v>181</v>
      </c>
      <c r="B60" s="28"/>
      <c r="C60" s="24"/>
      <c r="D60" s="18"/>
      <c r="E60" s="18"/>
      <c r="F60" s="18"/>
      <c r="G60" s="18"/>
      <c r="H60" s="56"/>
      <c r="I60" s="56"/>
      <c r="J60" s="341"/>
    </row>
    <row r="61" spans="1:10" ht="15.75">
      <c r="A61" s="60" t="s">
        <v>400</v>
      </c>
      <c r="B61" s="28"/>
      <c r="C61" s="18"/>
      <c r="D61" s="18"/>
      <c r="E61" s="18"/>
      <c r="F61" s="18"/>
      <c r="G61" s="18"/>
      <c r="H61" s="56"/>
      <c r="I61" s="56"/>
      <c r="J61" s="341"/>
    </row>
    <row r="62" spans="1:10" ht="15.75">
      <c r="A62" s="16" t="s">
        <v>182</v>
      </c>
      <c r="B62" s="28"/>
      <c r="C62" s="18"/>
      <c r="D62" s="18"/>
      <c r="E62" s="18"/>
      <c r="F62" s="18"/>
      <c r="G62" s="18"/>
      <c r="H62" s="18"/>
      <c r="I62" s="18"/>
      <c r="J62" s="341"/>
    </row>
    <row r="63" spans="1:10" ht="15.75">
      <c r="A63" s="16" t="s">
        <v>183</v>
      </c>
      <c r="B63" s="28"/>
      <c r="C63" s="18"/>
      <c r="D63" s="18"/>
      <c r="E63" s="18"/>
      <c r="F63" s="18"/>
      <c r="G63" s="18"/>
      <c r="H63" s="18"/>
      <c r="I63" s="18"/>
      <c r="J63" s="341"/>
    </row>
    <row r="64" spans="1:10" ht="31.5">
      <c r="A64" s="50" t="s">
        <v>580</v>
      </c>
      <c r="B64" s="28"/>
      <c r="C64" s="18"/>
      <c r="D64" s="14"/>
      <c r="E64" s="14"/>
      <c r="F64" s="14"/>
      <c r="G64" s="14"/>
      <c r="H64" s="14"/>
      <c r="I64" s="14"/>
      <c r="J64" s="341"/>
    </row>
    <row r="65" spans="1:10" ht="15.75">
      <c r="A65" s="13" t="s">
        <v>181</v>
      </c>
      <c r="B65" s="28"/>
      <c r="C65" s="18"/>
      <c r="D65" s="18"/>
      <c r="E65" s="18"/>
      <c r="F65" s="18"/>
      <c r="G65" s="18"/>
      <c r="H65" s="18"/>
      <c r="I65" s="18"/>
      <c r="J65" s="341"/>
    </row>
    <row r="66" spans="1:10" ht="15.75">
      <c r="A66" s="60" t="s">
        <v>400</v>
      </c>
      <c r="B66" s="28"/>
      <c r="C66" s="18"/>
      <c r="D66" s="18"/>
      <c r="E66" s="18"/>
      <c r="F66" s="18"/>
      <c r="G66" s="18"/>
      <c r="H66" s="18"/>
      <c r="I66" s="18"/>
      <c r="J66" s="341"/>
    </row>
    <row r="67" spans="1:10" ht="15.75">
      <c r="A67" s="16" t="s">
        <v>182</v>
      </c>
      <c r="B67" s="28"/>
      <c r="C67" s="18"/>
      <c r="D67" s="18"/>
      <c r="E67" s="18"/>
      <c r="F67" s="18"/>
      <c r="G67" s="18"/>
      <c r="H67" s="18"/>
      <c r="I67" s="18"/>
      <c r="J67" s="341"/>
    </row>
    <row r="68" spans="1:10" ht="36" customHeight="1">
      <c r="A68" s="50" t="s">
        <v>582</v>
      </c>
      <c r="B68" s="28"/>
      <c r="C68" s="15"/>
      <c r="D68" s="15"/>
      <c r="E68" s="15"/>
      <c r="F68" s="15"/>
      <c r="G68" s="15"/>
      <c r="H68" s="61"/>
      <c r="I68" s="61"/>
      <c r="J68" s="341"/>
    </row>
    <row r="69" spans="1:10" ht="15.75">
      <c r="A69" s="13" t="s">
        <v>181</v>
      </c>
      <c r="B69" s="28"/>
      <c r="C69" s="15"/>
      <c r="D69" s="15"/>
      <c r="E69" s="15"/>
      <c r="F69" s="15"/>
      <c r="G69" s="62"/>
      <c r="H69" s="15"/>
      <c r="I69" s="15"/>
      <c r="J69" s="341"/>
    </row>
    <row r="70" spans="1:10" ht="15.75">
      <c r="A70" s="60" t="s">
        <v>400</v>
      </c>
      <c r="B70" s="28"/>
      <c r="C70" s="15"/>
      <c r="D70" s="15"/>
      <c r="E70" s="15"/>
      <c r="F70" s="15"/>
      <c r="G70" s="62"/>
      <c r="H70" s="15"/>
      <c r="I70" s="15"/>
      <c r="J70" s="341"/>
    </row>
    <row r="71" spans="1:10" ht="15.75">
      <c r="A71" s="59" t="s">
        <v>584</v>
      </c>
      <c r="B71" s="28"/>
      <c r="C71" s="18"/>
      <c r="D71" s="35"/>
      <c r="E71" s="18"/>
      <c r="F71" s="18"/>
      <c r="G71" s="18"/>
      <c r="H71" s="48"/>
      <c r="I71" s="48"/>
      <c r="J71" s="341"/>
    </row>
    <row r="72" spans="1:10" ht="15.75">
      <c r="A72" s="13" t="s">
        <v>181</v>
      </c>
      <c r="B72" s="18"/>
      <c r="C72" s="18"/>
      <c r="D72" s="15"/>
      <c r="E72" s="18"/>
      <c r="F72" s="18"/>
      <c r="G72" s="18"/>
      <c r="H72" s="56"/>
      <c r="I72" s="56"/>
      <c r="J72" s="341"/>
    </row>
    <row r="73" spans="1:10" ht="15.75">
      <c r="A73" s="16" t="s">
        <v>182</v>
      </c>
      <c r="B73" s="28"/>
      <c r="C73" s="18"/>
      <c r="D73" s="15"/>
      <c r="E73" s="18"/>
      <c r="F73" s="18"/>
      <c r="G73" s="18"/>
      <c r="H73" s="18"/>
      <c r="I73" s="18"/>
      <c r="J73" s="341"/>
    </row>
    <row r="74" spans="1:10" ht="81.75" customHeight="1">
      <c r="A74" s="50" t="s">
        <v>586</v>
      </c>
      <c r="B74" s="28"/>
      <c r="C74" s="18"/>
      <c r="D74" s="18"/>
      <c r="E74" s="18"/>
      <c r="F74" s="18"/>
      <c r="G74" s="18"/>
      <c r="H74" s="18"/>
      <c r="I74" s="18"/>
      <c r="J74" s="348"/>
    </row>
    <row r="75" spans="1:10" ht="15.75">
      <c r="A75" s="13" t="s">
        <v>181</v>
      </c>
      <c r="B75" s="28"/>
      <c r="C75" s="15"/>
      <c r="D75" s="15"/>
      <c r="E75" s="15"/>
      <c r="F75" s="15"/>
      <c r="G75" s="15"/>
      <c r="H75" s="45"/>
      <c r="I75" s="45"/>
      <c r="J75" s="348"/>
    </row>
    <row r="76" spans="1:10" ht="15.75">
      <c r="A76" s="60" t="s">
        <v>182</v>
      </c>
      <c r="B76" s="28"/>
      <c r="C76" s="15"/>
      <c r="D76" s="15"/>
      <c r="E76" s="18"/>
      <c r="F76" s="18"/>
      <c r="G76" s="18"/>
      <c r="H76" s="56"/>
      <c r="I76" s="56"/>
      <c r="J76" s="348"/>
    </row>
    <row r="77" spans="1:10" ht="15.75">
      <c r="A77" s="16" t="s">
        <v>183</v>
      </c>
      <c r="B77" s="28"/>
      <c r="C77" s="18"/>
      <c r="D77" s="15"/>
      <c r="E77" s="18"/>
      <c r="F77" s="18"/>
      <c r="G77" s="18"/>
      <c r="H77" s="18"/>
      <c r="I77" s="18"/>
      <c r="J77" s="348"/>
    </row>
    <row r="78" spans="1:10" ht="15.75">
      <c r="A78" s="16" t="s">
        <v>588</v>
      </c>
      <c r="B78" s="28"/>
      <c r="C78" s="18"/>
      <c r="D78" s="15"/>
      <c r="E78" s="18"/>
      <c r="F78" s="18"/>
      <c r="G78" s="18"/>
      <c r="H78" s="18"/>
      <c r="I78" s="18"/>
      <c r="J78" s="348"/>
    </row>
    <row r="79" spans="1:10" ht="127.5" customHeight="1">
      <c r="A79" s="50" t="s">
        <v>589</v>
      </c>
      <c r="B79" s="28"/>
      <c r="C79" s="18"/>
      <c r="D79" s="18"/>
      <c r="E79" s="18"/>
      <c r="F79" s="18"/>
      <c r="G79" s="18"/>
      <c r="H79" s="18"/>
      <c r="I79" s="18"/>
      <c r="J79" s="341"/>
    </row>
    <row r="80" spans="1:10" ht="15.75">
      <c r="A80" s="13" t="s">
        <v>181</v>
      </c>
      <c r="B80" s="28"/>
      <c r="C80" s="15"/>
      <c r="D80" s="14"/>
      <c r="E80" s="15"/>
      <c r="F80" s="15"/>
      <c r="G80" s="15"/>
      <c r="H80" s="61"/>
      <c r="I80" s="61"/>
      <c r="J80" s="341"/>
    </row>
    <row r="81" spans="1:10" ht="15.75">
      <c r="A81" s="16" t="s">
        <v>400</v>
      </c>
      <c r="B81" s="28"/>
      <c r="C81" s="15"/>
      <c r="D81" s="14"/>
      <c r="E81" s="15"/>
      <c r="F81" s="15"/>
      <c r="G81" s="15"/>
      <c r="H81" s="15"/>
      <c r="I81" s="15"/>
      <c r="J81" s="341"/>
    </row>
    <row r="82" spans="1:10" ht="15.75">
      <c r="A82" s="16" t="s">
        <v>182</v>
      </c>
      <c r="B82" s="28"/>
      <c r="C82" s="18"/>
      <c r="D82" s="15"/>
      <c r="E82" s="18"/>
      <c r="F82" s="18"/>
      <c r="G82" s="18"/>
      <c r="H82" s="18"/>
      <c r="I82" s="18"/>
      <c r="J82" s="341"/>
    </row>
    <row r="83" spans="1:10" ht="15.75">
      <c r="A83" s="16" t="s">
        <v>183</v>
      </c>
      <c r="B83" s="28"/>
      <c r="C83" s="18"/>
      <c r="D83" s="18"/>
      <c r="E83" s="18"/>
      <c r="F83" s="18"/>
      <c r="G83" s="18"/>
      <c r="H83" s="18"/>
      <c r="I83" s="18"/>
      <c r="J83" s="341"/>
    </row>
    <row r="84" spans="1:10" ht="15.75">
      <c r="A84" s="16" t="s">
        <v>588</v>
      </c>
      <c r="B84" s="28"/>
      <c r="C84" s="18"/>
      <c r="D84" s="18"/>
      <c r="E84" s="18"/>
      <c r="F84" s="18"/>
      <c r="G84" s="18"/>
      <c r="H84" s="18"/>
      <c r="I84" s="18"/>
      <c r="J84" s="341"/>
    </row>
    <row r="85" spans="1:10" ht="15.75">
      <c r="A85" s="16" t="s">
        <v>190</v>
      </c>
      <c r="B85" s="28"/>
      <c r="C85" s="18"/>
      <c r="D85" s="18"/>
      <c r="E85" s="18"/>
      <c r="F85" s="18"/>
      <c r="G85" s="18"/>
      <c r="H85" s="18"/>
      <c r="I85" s="18"/>
      <c r="J85" s="341"/>
    </row>
    <row r="86" spans="1:10" ht="31.5">
      <c r="A86" s="50" t="s">
        <v>591</v>
      </c>
      <c r="B86" s="25"/>
      <c r="C86" s="24"/>
      <c r="D86" s="24"/>
      <c r="E86" s="24"/>
      <c r="F86" s="24"/>
      <c r="G86" s="24"/>
      <c r="H86" s="24"/>
      <c r="I86" s="24"/>
      <c r="J86" s="341"/>
    </row>
    <row r="87" spans="1:10" ht="15.75">
      <c r="A87" s="13" t="s">
        <v>181</v>
      </c>
      <c r="B87" s="25"/>
      <c r="C87" s="24"/>
      <c r="D87" s="24"/>
      <c r="E87" s="24"/>
      <c r="F87" s="24"/>
      <c r="G87" s="24"/>
      <c r="H87" s="24"/>
      <c r="I87" s="24"/>
      <c r="J87" s="341"/>
    </row>
    <row r="88" spans="1:10" ht="15.75">
      <c r="A88" s="16" t="s">
        <v>183</v>
      </c>
      <c r="B88" s="25"/>
      <c r="C88" s="24"/>
      <c r="D88" s="24"/>
      <c r="E88" s="24"/>
      <c r="F88" s="24"/>
      <c r="G88" s="24"/>
      <c r="H88" s="24"/>
      <c r="I88" s="24"/>
      <c r="J88" s="341"/>
    </row>
    <row r="89" spans="1:10" ht="31.5">
      <c r="A89" s="50" t="s">
        <v>593</v>
      </c>
      <c r="B89" s="25"/>
      <c r="C89" s="24"/>
      <c r="D89" s="24"/>
      <c r="E89" s="24"/>
      <c r="F89" s="24"/>
      <c r="G89" s="24"/>
      <c r="H89" s="24"/>
      <c r="I89" s="24"/>
      <c r="J89" s="341"/>
    </row>
    <row r="90" spans="1:10" ht="15.75">
      <c r="A90" s="13" t="s">
        <v>181</v>
      </c>
      <c r="B90" s="25"/>
      <c r="C90" s="24"/>
      <c r="D90" s="24"/>
      <c r="E90" s="24"/>
      <c r="F90" s="24"/>
      <c r="G90" s="24"/>
      <c r="H90" s="24"/>
      <c r="I90" s="24"/>
      <c r="J90" s="341"/>
    </row>
    <row r="91" spans="1:10" ht="15.75">
      <c r="A91" s="16" t="s">
        <v>183</v>
      </c>
      <c r="B91" s="25"/>
      <c r="C91" s="24"/>
      <c r="D91" s="24"/>
      <c r="E91" s="24"/>
      <c r="F91" s="24"/>
      <c r="G91" s="24"/>
      <c r="H91" s="24"/>
      <c r="I91" s="24"/>
      <c r="J91" s="341"/>
    </row>
    <row r="92" spans="1:10" ht="15.75">
      <c r="A92" s="50" t="s">
        <v>594</v>
      </c>
      <c r="B92" s="25"/>
      <c r="C92" s="24"/>
      <c r="D92" s="18"/>
      <c r="E92" s="24"/>
      <c r="F92" s="24"/>
      <c r="G92" s="24"/>
      <c r="H92" s="24"/>
      <c r="I92" s="24"/>
      <c r="J92" s="341"/>
    </row>
    <row r="93" spans="1:10" ht="15.75">
      <c r="A93" s="13" t="s">
        <v>181</v>
      </c>
      <c r="B93" s="25"/>
      <c r="C93" s="24"/>
      <c r="D93" s="18"/>
      <c r="E93" s="24"/>
      <c r="F93" s="24"/>
      <c r="G93" s="24"/>
      <c r="H93" s="24"/>
      <c r="I93" s="24"/>
      <c r="J93" s="341"/>
    </row>
    <row r="94" spans="1:10" ht="15.75">
      <c r="A94" s="16" t="s">
        <v>182</v>
      </c>
      <c r="B94" s="25"/>
      <c r="C94" s="24"/>
      <c r="D94" s="18"/>
      <c r="E94" s="24"/>
      <c r="F94" s="24"/>
      <c r="G94" s="24"/>
      <c r="H94" s="24"/>
      <c r="I94" s="24"/>
      <c r="J94" s="341"/>
    </row>
    <row r="95" spans="1:10" ht="66.75" customHeight="1">
      <c r="A95" s="19" t="s">
        <v>595</v>
      </c>
      <c r="B95" s="28"/>
      <c r="C95" s="24"/>
      <c r="D95" s="18"/>
      <c r="E95" s="18"/>
      <c r="F95" s="18"/>
      <c r="G95" s="18"/>
      <c r="H95" s="24"/>
      <c r="I95" s="24"/>
      <c r="J95" s="341"/>
    </row>
    <row r="96" spans="1:10" ht="15.75">
      <c r="A96" s="13" t="s">
        <v>181</v>
      </c>
      <c r="B96" s="28"/>
      <c r="C96" s="24"/>
      <c r="D96" s="18"/>
      <c r="E96" s="18"/>
      <c r="F96" s="18"/>
      <c r="G96" s="18"/>
      <c r="H96" s="55"/>
      <c r="I96" s="55"/>
      <c r="J96" s="341"/>
    </row>
    <row r="97" spans="1:10" ht="19.5" customHeight="1">
      <c r="A97" s="16" t="s">
        <v>184</v>
      </c>
      <c r="B97" s="28"/>
      <c r="C97" s="24"/>
      <c r="D97" s="18"/>
      <c r="E97" s="18"/>
      <c r="F97" s="18"/>
      <c r="G97" s="18"/>
      <c r="H97" s="24"/>
      <c r="I97" s="24"/>
      <c r="J97" s="341"/>
    </row>
    <row r="98" spans="1:10" ht="66.75" customHeight="1">
      <c r="A98" s="19" t="s">
        <v>597</v>
      </c>
      <c r="B98" s="22"/>
      <c r="C98" s="14"/>
      <c r="D98" s="14"/>
      <c r="E98" s="14"/>
      <c r="F98" s="14"/>
      <c r="G98" s="14"/>
      <c r="H98" s="14"/>
      <c r="I98" s="14"/>
      <c r="J98" s="341"/>
    </row>
    <row r="99" spans="1:10" ht="15.75">
      <c r="A99" s="13" t="s">
        <v>181</v>
      </c>
      <c r="B99" s="22"/>
      <c r="C99" s="15"/>
      <c r="D99" s="15"/>
      <c r="E99" s="15"/>
      <c r="F99" s="15"/>
      <c r="G99" s="15"/>
      <c r="H99" s="45"/>
      <c r="I99" s="45"/>
      <c r="J99" s="341"/>
    </row>
    <row r="100" spans="1:10" ht="15.75">
      <c r="A100" s="16" t="s">
        <v>182</v>
      </c>
      <c r="B100" s="22"/>
      <c r="C100" s="15"/>
      <c r="D100" s="15"/>
      <c r="E100" s="15"/>
      <c r="F100" s="15"/>
      <c r="G100" s="15"/>
      <c r="H100" s="15"/>
      <c r="I100" s="15"/>
      <c r="J100" s="341"/>
    </row>
    <row r="101" spans="1:10" ht="31.5">
      <c r="A101" s="19" t="s">
        <v>599</v>
      </c>
      <c r="B101" s="28"/>
      <c r="C101" s="18"/>
      <c r="D101" s="18"/>
      <c r="E101" s="18"/>
      <c r="F101" s="18"/>
      <c r="G101" s="18"/>
      <c r="H101" s="30"/>
      <c r="I101" s="30"/>
      <c r="J101" s="348"/>
    </row>
    <row r="102" spans="1:10" ht="15.75">
      <c r="A102" s="13" t="s">
        <v>181</v>
      </c>
      <c r="B102" s="28"/>
      <c r="C102" s="18"/>
      <c r="D102" s="18"/>
      <c r="E102" s="18"/>
      <c r="F102" s="18"/>
      <c r="G102" s="18"/>
      <c r="H102" s="64"/>
      <c r="I102" s="64"/>
      <c r="J102" s="348"/>
    </row>
    <row r="103" spans="1:10" ht="15.75">
      <c r="A103" s="16" t="s">
        <v>400</v>
      </c>
      <c r="B103" s="22"/>
      <c r="C103" s="18"/>
      <c r="D103" s="18"/>
      <c r="E103" s="18"/>
      <c r="F103" s="18"/>
      <c r="G103" s="18"/>
      <c r="H103" s="30"/>
      <c r="I103" s="30"/>
      <c r="J103" s="348"/>
    </row>
    <row r="104" spans="1:10" ht="15.75">
      <c r="A104" s="16" t="s">
        <v>182</v>
      </c>
      <c r="B104" s="22"/>
      <c r="C104" s="18"/>
      <c r="D104" s="18"/>
      <c r="E104" s="18"/>
      <c r="F104" s="18"/>
      <c r="G104" s="18"/>
      <c r="H104" s="30"/>
      <c r="I104" s="30"/>
      <c r="J104" s="348"/>
    </row>
    <row r="105" spans="1:10" ht="15.75">
      <c r="A105" s="16" t="s">
        <v>183</v>
      </c>
      <c r="B105" s="28"/>
      <c r="C105" s="18"/>
      <c r="D105" s="18"/>
      <c r="E105" s="18"/>
      <c r="F105" s="18"/>
      <c r="G105" s="18"/>
      <c r="H105" s="30"/>
      <c r="I105" s="30"/>
      <c r="J105" s="348"/>
    </row>
    <row r="106" spans="1:10" ht="51" customHeight="1">
      <c r="A106" s="233" t="s">
        <v>601</v>
      </c>
      <c r="B106" s="234"/>
      <c r="C106" s="234"/>
      <c r="D106" s="234"/>
      <c r="E106" s="234"/>
      <c r="F106" s="234"/>
      <c r="G106" s="234"/>
      <c r="H106" s="235"/>
      <c r="I106" s="235"/>
      <c r="J106" s="341"/>
    </row>
    <row r="107" spans="1:10" ht="15.75">
      <c r="A107" s="13" t="s">
        <v>181</v>
      </c>
      <c r="B107" s="28"/>
      <c r="C107" s="18"/>
      <c r="D107" s="18"/>
      <c r="E107" s="18"/>
      <c r="F107" s="18"/>
      <c r="G107" s="18"/>
      <c r="H107" s="30"/>
      <c r="I107" s="30"/>
      <c r="J107" s="341"/>
    </row>
    <row r="108" spans="1:10" ht="15.75">
      <c r="A108" s="16" t="s">
        <v>183</v>
      </c>
      <c r="B108" s="28"/>
      <c r="C108" s="15"/>
      <c r="D108" s="18"/>
      <c r="E108" s="18"/>
      <c r="F108" s="18"/>
      <c r="G108" s="18"/>
      <c r="H108" s="30"/>
      <c r="I108" s="30"/>
      <c r="J108" s="341"/>
    </row>
    <row r="109" spans="1:10" ht="31.5">
      <c r="A109" s="27" t="s">
        <v>531</v>
      </c>
      <c r="B109" s="42"/>
      <c r="C109" s="34"/>
      <c r="D109" s="34"/>
      <c r="E109" s="34"/>
      <c r="F109" s="34"/>
      <c r="G109" s="34"/>
      <c r="H109" s="34"/>
      <c r="I109" s="232"/>
      <c r="J109" s="105"/>
    </row>
    <row r="110" spans="1:10" ht="31.5">
      <c r="A110" s="106" t="s">
        <v>469</v>
      </c>
      <c r="B110" s="22"/>
      <c r="C110" s="28"/>
      <c r="D110" s="28"/>
      <c r="E110" s="28"/>
      <c r="F110" s="28"/>
      <c r="G110" s="28"/>
      <c r="H110" s="28"/>
      <c r="I110" s="28"/>
      <c r="J110" s="348"/>
    </row>
    <row r="111" spans="1:10" ht="15.75">
      <c r="A111" s="13" t="s">
        <v>181</v>
      </c>
      <c r="B111" s="22"/>
      <c r="C111" s="25"/>
      <c r="D111" s="25"/>
      <c r="E111" s="25"/>
      <c r="F111" s="25"/>
      <c r="G111" s="25"/>
      <c r="H111" s="107"/>
      <c r="I111" s="107"/>
      <c r="J111" s="348"/>
    </row>
    <row r="112" spans="1:10" ht="15.75">
      <c r="A112" s="60" t="s">
        <v>400</v>
      </c>
      <c r="B112" s="22"/>
      <c r="C112" s="28"/>
      <c r="D112" s="28"/>
      <c r="E112" s="28"/>
      <c r="F112" s="28"/>
      <c r="G112" s="28"/>
      <c r="H112" s="91"/>
      <c r="I112" s="91"/>
      <c r="J112" s="348"/>
    </row>
    <row r="113" spans="1:10" ht="15.75">
      <c r="A113" s="60" t="s">
        <v>182</v>
      </c>
      <c r="B113" s="22"/>
      <c r="C113" s="28"/>
      <c r="D113" s="28"/>
      <c r="E113" s="28"/>
      <c r="F113" s="28"/>
      <c r="G113" s="28"/>
      <c r="H113" s="91"/>
      <c r="I113" s="91"/>
      <c r="J113" s="348"/>
    </row>
    <row r="114" spans="1:10" ht="15.75">
      <c r="A114" s="60" t="s">
        <v>183</v>
      </c>
      <c r="B114" s="22"/>
      <c r="C114" s="28"/>
      <c r="D114" s="18"/>
      <c r="E114" s="18"/>
      <c r="F114" s="18"/>
      <c r="G114" s="18"/>
      <c r="H114" s="64"/>
      <c r="I114" s="64"/>
      <c r="J114" s="348"/>
    </row>
    <row r="115" spans="1:10" ht="15.75">
      <c r="A115" s="60" t="s">
        <v>529</v>
      </c>
      <c r="B115" s="22"/>
      <c r="C115" s="28"/>
      <c r="D115" s="18"/>
      <c r="E115" s="18"/>
      <c r="F115" s="18"/>
      <c r="G115" s="30"/>
      <c r="H115" s="18"/>
      <c r="I115" s="18"/>
      <c r="J115" s="348"/>
    </row>
  </sheetData>
  <sheetProtection selectLockedCells="1" selectUnlockedCells="1"/>
  <mergeCells count="33">
    <mergeCell ref="J6:J11"/>
    <mergeCell ref="A1:J1"/>
    <mergeCell ref="A3:A4"/>
    <mergeCell ref="B3:B4"/>
    <mergeCell ref="C3:C4"/>
    <mergeCell ref="D3:E3"/>
    <mergeCell ref="J3:J4"/>
    <mergeCell ref="I3:I4"/>
    <mergeCell ref="J12:J18"/>
    <mergeCell ref="J19:J21"/>
    <mergeCell ref="J22:J26"/>
    <mergeCell ref="J74:J78"/>
    <mergeCell ref="J71:J73"/>
    <mergeCell ref="J27:J31"/>
    <mergeCell ref="J32:J35"/>
    <mergeCell ref="J79:J85"/>
    <mergeCell ref="J36:J39"/>
    <mergeCell ref="J40:J43"/>
    <mergeCell ref="J44:J46"/>
    <mergeCell ref="J47:J50"/>
    <mergeCell ref="J51:J54"/>
    <mergeCell ref="J55:J58"/>
    <mergeCell ref="J59:J63"/>
    <mergeCell ref="J64:J67"/>
    <mergeCell ref="J68:J70"/>
    <mergeCell ref="J86:J88"/>
    <mergeCell ref="J89:J91"/>
    <mergeCell ref="J106:J108"/>
    <mergeCell ref="J110:J115"/>
    <mergeCell ref="J92:J94"/>
    <mergeCell ref="J95:J97"/>
    <mergeCell ref="J98:J100"/>
    <mergeCell ref="J101:J105"/>
  </mergeCells>
  <printOptions/>
  <pageMargins left="0.7479166666666667" right="0.7479166666666667" top="0.3798611111111111" bottom="0.3701388888888889" header="0.5118055555555555" footer="0.5118055555555555"/>
  <pageSetup fitToHeight="5" fitToWidth="1" horizontalDpi="300" verticalDpi="3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77" zoomScaleNormal="77" zoomScalePageLayoutView="0" workbookViewId="0" topLeftCell="A61">
      <selection activeCell="A3" sqref="A3:J4"/>
    </sheetView>
  </sheetViews>
  <sheetFormatPr defaultColWidth="9.140625" defaultRowHeight="12.75"/>
  <cols>
    <col min="1" max="1" width="38.140625" style="0" customWidth="1"/>
    <col min="2" max="2" width="14.8515625" style="0" customWidth="1"/>
    <col min="3" max="3" width="12.140625" style="0" customWidth="1"/>
    <col min="4" max="4" width="11.7109375" style="0" customWidth="1"/>
    <col min="5" max="5" width="10.57421875" style="0" customWidth="1"/>
    <col min="6" max="6" width="12.140625" style="0" customWidth="1"/>
    <col min="7" max="7" width="13.28125" style="0" customWidth="1"/>
    <col min="8" max="8" width="12.57421875" style="0" customWidth="1"/>
    <col min="9" max="9" width="22.421875" style="0" customWidth="1"/>
    <col min="10" max="10" width="23.28125" style="0" customWidth="1"/>
  </cols>
  <sheetData>
    <row r="1" spans="1:10" ht="46.5" customHeight="1">
      <c r="A1" s="355" t="s">
        <v>115</v>
      </c>
      <c r="B1" s="355"/>
      <c r="C1" s="355"/>
      <c r="D1" s="355"/>
      <c r="E1" s="355"/>
      <c r="F1" s="355"/>
      <c r="G1" s="355"/>
      <c r="H1" s="355"/>
      <c r="I1" s="355"/>
      <c r="J1" s="355"/>
    </row>
    <row r="2" spans="1:10" ht="20.25">
      <c r="A2" s="4"/>
      <c r="B2" s="4"/>
      <c r="C2" s="4"/>
      <c r="D2" s="4"/>
      <c r="E2" s="4"/>
      <c r="F2" s="4"/>
      <c r="G2" s="4"/>
      <c r="H2" s="4"/>
      <c r="I2" s="4"/>
      <c r="J2" s="4"/>
    </row>
    <row r="3" spans="1:10" ht="15" customHeight="1">
      <c r="A3" s="356" t="s">
        <v>170</v>
      </c>
      <c r="B3" s="356" t="s">
        <v>171</v>
      </c>
      <c r="C3" s="357">
        <v>2011</v>
      </c>
      <c r="D3" s="357">
        <v>2012</v>
      </c>
      <c r="E3" s="357"/>
      <c r="F3" s="6">
        <v>2013</v>
      </c>
      <c r="G3" s="7">
        <v>2014</v>
      </c>
      <c r="H3" s="5">
        <v>2015</v>
      </c>
      <c r="I3" s="360" t="s">
        <v>188</v>
      </c>
      <c r="J3" s="358" t="s">
        <v>177</v>
      </c>
    </row>
    <row r="4" spans="1:10" ht="36" customHeight="1">
      <c r="A4" s="356"/>
      <c r="B4" s="356"/>
      <c r="C4" s="357"/>
      <c r="D4" s="6" t="s">
        <v>541</v>
      </c>
      <c r="E4" s="6" t="s">
        <v>179</v>
      </c>
      <c r="F4" s="6" t="s">
        <v>179</v>
      </c>
      <c r="G4" s="6" t="s">
        <v>179</v>
      </c>
      <c r="H4" s="8" t="s">
        <v>179</v>
      </c>
      <c r="I4" s="361"/>
      <c r="J4" s="358"/>
    </row>
    <row r="5" spans="1:10" ht="15.75">
      <c r="A5" s="27" t="s">
        <v>399</v>
      </c>
      <c r="B5" s="11"/>
      <c r="C5" s="11"/>
      <c r="D5" s="11"/>
      <c r="E5" s="11"/>
      <c r="F5" s="11"/>
      <c r="G5" s="11"/>
      <c r="H5" s="11"/>
      <c r="I5" s="11"/>
      <c r="J5" s="12"/>
    </row>
    <row r="6" spans="1:10" ht="15.75">
      <c r="A6" s="13" t="s">
        <v>181</v>
      </c>
      <c r="B6" s="17"/>
      <c r="C6" s="28"/>
      <c r="D6" s="28"/>
      <c r="E6" s="29"/>
      <c r="F6" s="28"/>
      <c r="G6" s="28"/>
      <c r="H6" s="28"/>
      <c r="I6" s="28"/>
      <c r="J6" s="345"/>
    </row>
    <row r="7" spans="1:10" ht="15.75">
      <c r="A7" s="16" t="s">
        <v>400</v>
      </c>
      <c r="B7" s="17"/>
      <c r="C7" s="18"/>
      <c r="D7" s="30"/>
      <c r="E7" s="18"/>
      <c r="F7" s="31"/>
      <c r="G7" s="31"/>
      <c r="H7" s="31"/>
      <c r="I7" s="31"/>
      <c r="J7" s="345"/>
    </row>
    <row r="8" spans="1:10" ht="15.75">
      <c r="A8" s="16" t="s">
        <v>182</v>
      </c>
      <c r="B8" s="17"/>
      <c r="C8" s="18"/>
      <c r="D8" s="30"/>
      <c r="E8" s="18"/>
      <c r="F8" s="18"/>
      <c r="G8" s="18"/>
      <c r="H8" s="18"/>
      <c r="I8" s="18"/>
      <c r="J8" s="345"/>
    </row>
    <row r="9" spans="1:10" ht="15.75">
      <c r="A9" s="16" t="s">
        <v>183</v>
      </c>
      <c r="B9" s="17"/>
      <c r="C9" s="18"/>
      <c r="D9" s="30"/>
      <c r="E9" s="30"/>
      <c r="F9" s="30"/>
      <c r="G9" s="30"/>
      <c r="H9" s="30"/>
      <c r="I9" s="30"/>
      <c r="J9" s="345"/>
    </row>
    <row r="10" spans="1:10" ht="15.75">
      <c r="A10" s="16" t="s">
        <v>190</v>
      </c>
      <c r="B10" s="17"/>
      <c r="C10" s="18"/>
      <c r="D10" s="18"/>
      <c r="E10" s="18"/>
      <c r="F10" s="31"/>
      <c r="G10" s="31"/>
      <c r="H10" s="31"/>
      <c r="I10" s="31"/>
      <c r="J10" s="345"/>
    </row>
    <row r="11" spans="1:10" ht="47.25">
      <c r="A11" s="19" t="s">
        <v>401</v>
      </c>
      <c r="B11" s="20"/>
      <c r="C11" s="15"/>
      <c r="D11" s="15"/>
      <c r="E11" s="32"/>
      <c r="F11" s="15"/>
      <c r="G11" s="15"/>
      <c r="H11" s="15"/>
      <c r="I11" s="15"/>
      <c r="J11" s="348"/>
    </row>
    <row r="12" spans="1:10" ht="15.75">
      <c r="A12" s="13" t="s">
        <v>181</v>
      </c>
      <c r="B12" s="20"/>
      <c r="C12" s="15"/>
      <c r="D12" s="15"/>
      <c r="E12" s="15"/>
      <c r="F12" s="15"/>
      <c r="G12" s="15"/>
      <c r="H12" s="15"/>
      <c r="I12" s="15"/>
      <c r="J12" s="348"/>
    </row>
    <row r="13" spans="1:10" ht="15.75">
      <c r="A13" s="16" t="s">
        <v>183</v>
      </c>
      <c r="B13" s="20"/>
      <c r="C13" s="15"/>
      <c r="D13" s="15"/>
      <c r="E13" s="15"/>
      <c r="F13" s="15"/>
      <c r="G13" s="15"/>
      <c r="H13" s="15"/>
      <c r="I13" s="15"/>
      <c r="J13" s="348"/>
    </row>
    <row r="14" spans="1:10" ht="15.75">
      <c r="A14" s="16" t="s">
        <v>190</v>
      </c>
      <c r="B14" s="20"/>
      <c r="C14" s="15"/>
      <c r="D14" s="15"/>
      <c r="E14" s="15"/>
      <c r="F14" s="15"/>
      <c r="G14" s="15"/>
      <c r="H14" s="15"/>
      <c r="I14" s="15"/>
      <c r="J14" s="348"/>
    </row>
    <row r="15" spans="1:10" ht="47.25">
      <c r="A15" s="19" t="s">
        <v>403</v>
      </c>
      <c r="B15" s="20"/>
      <c r="C15" s="24"/>
      <c r="D15" s="24"/>
      <c r="E15" s="24"/>
      <c r="F15" s="24"/>
      <c r="G15" s="24"/>
      <c r="H15" s="24"/>
      <c r="I15" s="24"/>
      <c r="J15" s="354"/>
    </row>
    <row r="16" spans="1:10" ht="15.75">
      <c r="A16" s="13" t="s">
        <v>181</v>
      </c>
      <c r="B16" s="20"/>
      <c r="C16" s="24"/>
      <c r="D16" s="24"/>
      <c r="E16" s="24"/>
      <c r="F16" s="24"/>
      <c r="G16" s="24"/>
      <c r="H16" s="24"/>
      <c r="I16" s="24"/>
      <c r="J16" s="354"/>
    </row>
    <row r="17" spans="1:10" ht="15.75">
      <c r="A17" s="16" t="s">
        <v>183</v>
      </c>
      <c r="B17" s="20"/>
      <c r="C17" s="24"/>
      <c r="D17" s="24"/>
      <c r="E17" s="24"/>
      <c r="F17" s="24"/>
      <c r="G17" s="24"/>
      <c r="H17" s="24"/>
      <c r="I17" s="24"/>
      <c r="J17" s="354"/>
    </row>
    <row r="18" spans="1:10" ht="15.75">
      <c r="A18" s="16" t="s">
        <v>190</v>
      </c>
      <c r="B18" s="20"/>
      <c r="C18" s="24"/>
      <c r="D18" s="24"/>
      <c r="E18" s="24"/>
      <c r="F18" s="24"/>
      <c r="G18" s="24"/>
      <c r="H18" s="24"/>
      <c r="I18" s="24"/>
      <c r="J18" s="354"/>
    </row>
    <row r="19" spans="1:10" ht="78.75">
      <c r="A19" s="19" t="s">
        <v>406</v>
      </c>
      <c r="B19" s="20"/>
      <c r="C19" s="24"/>
      <c r="D19" s="24"/>
      <c r="E19" s="24"/>
      <c r="F19" s="24"/>
      <c r="G19" s="24"/>
      <c r="H19" s="24"/>
      <c r="I19" s="24"/>
      <c r="J19" s="348"/>
    </row>
    <row r="20" spans="1:10" ht="15.75">
      <c r="A20" s="13" t="s">
        <v>181</v>
      </c>
      <c r="B20" s="20"/>
      <c r="C20" s="24"/>
      <c r="D20" s="24"/>
      <c r="E20" s="24"/>
      <c r="F20" s="24"/>
      <c r="G20" s="24"/>
      <c r="H20" s="24"/>
      <c r="I20" s="24"/>
      <c r="J20" s="348"/>
    </row>
    <row r="21" spans="1:10" ht="15.75">
      <c r="A21" s="16" t="s">
        <v>190</v>
      </c>
      <c r="B21" s="20"/>
      <c r="C21" s="24"/>
      <c r="D21" s="24"/>
      <c r="E21" s="24"/>
      <c r="F21" s="24"/>
      <c r="G21" s="24"/>
      <c r="H21" s="24"/>
      <c r="I21" s="24"/>
      <c r="J21" s="348"/>
    </row>
    <row r="22" spans="1:10" ht="47.25">
      <c r="A22" s="19" t="s">
        <v>408</v>
      </c>
      <c r="B22" s="20"/>
      <c r="C22" s="24"/>
      <c r="D22" s="24"/>
      <c r="E22" s="24"/>
      <c r="F22" s="24"/>
      <c r="G22" s="24"/>
      <c r="H22" s="24"/>
      <c r="I22" s="24"/>
      <c r="J22" s="341"/>
    </row>
    <row r="23" spans="1:10" ht="15.75">
      <c r="A23" s="13" t="s">
        <v>181</v>
      </c>
      <c r="B23" s="20"/>
      <c r="C23" s="24"/>
      <c r="D23" s="24"/>
      <c r="E23" s="24"/>
      <c r="F23" s="24"/>
      <c r="G23" s="24"/>
      <c r="H23" s="24"/>
      <c r="I23" s="24"/>
      <c r="J23" s="341"/>
    </row>
    <row r="24" spans="1:10" ht="15.75">
      <c r="A24" s="16" t="s">
        <v>190</v>
      </c>
      <c r="B24" s="20"/>
      <c r="C24" s="24"/>
      <c r="D24" s="24"/>
      <c r="E24" s="24"/>
      <c r="F24" s="24"/>
      <c r="G24" s="24"/>
      <c r="H24" s="24"/>
      <c r="I24" s="24"/>
      <c r="J24" s="341"/>
    </row>
    <row r="25" spans="1:10" ht="110.25">
      <c r="A25" s="19" t="s">
        <v>410</v>
      </c>
      <c r="B25" s="20"/>
      <c r="C25" s="24"/>
      <c r="D25" s="25"/>
      <c r="E25" s="25"/>
      <c r="F25" s="24"/>
      <c r="G25" s="24"/>
      <c r="H25" s="24"/>
      <c r="I25" s="24"/>
      <c r="J25" s="341"/>
    </row>
    <row r="26" spans="1:10" ht="15.75">
      <c r="A26" s="13" t="s">
        <v>181</v>
      </c>
      <c r="B26" s="25"/>
      <c r="C26" s="24"/>
      <c r="D26" s="25"/>
      <c r="E26" s="25"/>
      <c r="F26" s="24"/>
      <c r="G26" s="24"/>
      <c r="H26" s="24"/>
      <c r="I26" s="24"/>
      <c r="J26" s="341"/>
    </row>
    <row r="27" spans="1:10" ht="15.75">
      <c r="A27" s="16" t="s">
        <v>183</v>
      </c>
      <c r="B27" s="20"/>
      <c r="C27" s="24"/>
      <c r="D27" s="25"/>
      <c r="E27" s="25"/>
      <c r="F27" s="24"/>
      <c r="G27" s="24"/>
      <c r="H27" s="24"/>
      <c r="I27" s="24"/>
      <c r="J27" s="341"/>
    </row>
    <row r="28" spans="1:10" ht="15.75">
      <c r="A28" s="16" t="s">
        <v>184</v>
      </c>
      <c r="B28" s="20"/>
      <c r="C28" s="24"/>
      <c r="D28" s="25"/>
      <c r="E28" s="25"/>
      <c r="F28" s="24"/>
      <c r="G28" s="24"/>
      <c r="H28" s="24"/>
      <c r="I28" s="24"/>
      <c r="J28" s="341"/>
    </row>
    <row r="29" spans="1:10" ht="47.25">
      <c r="A29" s="19" t="s">
        <v>412</v>
      </c>
      <c r="B29" s="20"/>
      <c r="C29" s="33"/>
      <c r="D29" s="15"/>
      <c r="E29" s="15"/>
      <c r="F29" s="15"/>
      <c r="G29" s="15"/>
      <c r="H29" s="15"/>
      <c r="I29" s="15"/>
      <c r="J29" s="341"/>
    </row>
    <row r="30" spans="1:10" ht="15.75">
      <c r="A30" s="13" t="s">
        <v>181</v>
      </c>
      <c r="B30" s="20"/>
      <c r="C30" s="33"/>
      <c r="D30" s="15"/>
      <c r="E30" s="15"/>
      <c r="F30" s="15"/>
      <c r="G30" s="15"/>
      <c r="H30" s="15"/>
      <c r="I30" s="15"/>
      <c r="J30" s="341"/>
    </row>
    <row r="31" spans="1:10" ht="15.75">
      <c r="A31" s="16" t="s">
        <v>400</v>
      </c>
      <c r="B31" s="20"/>
      <c r="C31" s="33"/>
      <c r="D31" s="15"/>
      <c r="E31" s="15"/>
      <c r="F31" s="15"/>
      <c r="G31" s="15"/>
      <c r="H31" s="15"/>
      <c r="I31" s="15"/>
      <c r="J31" s="341"/>
    </row>
    <row r="32" spans="1:10" ht="15.75">
      <c r="A32" s="16" t="s">
        <v>182</v>
      </c>
      <c r="B32" s="20"/>
      <c r="C32" s="33"/>
      <c r="D32" s="15"/>
      <c r="E32" s="15"/>
      <c r="F32" s="15"/>
      <c r="G32" s="15"/>
      <c r="H32" s="15"/>
      <c r="I32" s="15"/>
      <c r="J32" s="341"/>
    </row>
    <row r="33" spans="1:10" ht="15.75">
      <c r="A33" s="16" t="s">
        <v>183</v>
      </c>
      <c r="B33" s="20"/>
      <c r="C33" s="33"/>
      <c r="D33" s="15"/>
      <c r="E33" s="15"/>
      <c r="F33" s="15"/>
      <c r="G33" s="15"/>
      <c r="H33" s="15"/>
      <c r="I33" s="15"/>
      <c r="J33" s="341"/>
    </row>
    <row r="34" spans="1:10" ht="15.75">
      <c r="A34" s="16" t="s">
        <v>190</v>
      </c>
      <c r="B34" s="20"/>
      <c r="C34" s="15"/>
      <c r="D34" s="15"/>
      <c r="E34" s="15"/>
      <c r="F34" s="15"/>
      <c r="G34" s="15"/>
      <c r="H34" s="15"/>
      <c r="I34" s="15"/>
      <c r="J34" s="341"/>
    </row>
  </sheetData>
  <sheetProtection selectLockedCells="1" selectUnlockedCells="1"/>
  <mergeCells count="14">
    <mergeCell ref="J22:J24"/>
    <mergeCell ref="J25:J28"/>
    <mergeCell ref="J29:J34"/>
    <mergeCell ref="J6:J10"/>
    <mergeCell ref="J11:J14"/>
    <mergeCell ref="J15:J18"/>
    <mergeCell ref="J19:J21"/>
    <mergeCell ref="A1:J1"/>
    <mergeCell ref="A3:A4"/>
    <mergeCell ref="B3:B4"/>
    <mergeCell ref="C3:C4"/>
    <mergeCell ref="D3:E3"/>
    <mergeCell ref="J3:J4"/>
    <mergeCell ref="I3:I4"/>
  </mergeCells>
  <printOptions/>
  <pageMargins left="0.4701388888888889" right="0.4597222222222222" top="0.22013888888888888" bottom="0.2798611111111111" header="0.5118055555555555" footer="0.5118055555555555"/>
  <pageSetup fitToHeight="9"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J84"/>
  <sheetViews>
    <sheetView zoomScale="77" zoomScaleNormal="77" zoomScalePageLayoutView="0" workbookViewId="0" topLeftCell="A46">
      <selection activeCell="B15" sqref="B15"/>
    </sheetView>
  </sheetViews>
  <sheetFormatPr defaultColWidth="9.140625" defaultRowHeight="12.75"/>
  <cols>
    <col min="1" max="1" width="38.140625" style="0" customWidth="1"/>
    <col min="2" max="2" width="14.8515625" style="0" customWidth="1"/>
    <col min="3" max="3" width="12.140625" style="0" customWidth="1"/>
    <col min="4" max="4" width="11.7109375" style="0" customWidth="1"/>
    <col min="5" max="5" width="10.57421875" style="0" customWidth="1"/>
    <col min="6" max="6" width="12.140625" style="0" customWidth="1"/>
    <col min="7" max="7" width="13.28125" style="0" customWidth="1"/>
    <col min="8" max="8" width="12.57421875" style="0" customWidth="1"/>
    <col min="9" max="9" width="22.421875" style="0" customWidth="1"/>
    <col min="10" max="10" width="23.28125" style="0" customWidth="1"/>
  </cols>
  <sheetData>
    <row r="1" spans="1:10" ht="46.5" customHeight="1">
      <c r="A1" s="355" t="s">
        <v>115</v>
      </c>
      <c r="B1" s="355"/>
      <c r="C1" s="355"/>
      <c r="D1" s="355"/>
      <c r="E1" s="355"/>
      <c r="F1" s="355"/>
      <c r="G1" s="355"/>
      <c r="H1" s="355"/>
      <c r="I1" s="355"/>
      <c r="J1" s="355"/>
    </row>
    <row r="2" spans="1:10" ht="20.25">
      <c r="A2" s="4"/>
      <c r="B2" s="4"/>
      <c r="C2" s="4"/>
      <c r="D2" s="4"/>
      <c r="E2" s="4"/>
      <c r="F2" s="4"/>
      <c r="G2" s="4"/>
      <c r="H2" s="4"/>
      <c r="I2" s="4"/>
      <c r="J2" s="4"/>
    </row>
    <row r="3" spans="1:10" ht="15" customHeight="1">
      <c r="A3" s="356" t="s">
        <v>170</v>
      </c>
      <c r="B3" s="356" t="s">
        <v>171</v>
      </c>
      <c r="C3" s="357">
        <v>2011</v>
      </c>
      <c r="D3" s="357">
        <v>2012</v>
      </c>
      <c r="E3" s="357"/>
      <c r="F3" s="6">
        <v>2013</v>
      </c>
      <c r="G3" s="7">
        <v>2014</v>
      </c>
      <c r="H3" s="5">
        <v>2015</v>
      </c>
      <c r="I3" s="360" t="s">
        <v>188</v>
      </c>
      <c r="J3" s="358" t="s">
        <v>177</v>
      </c>
    </row>
    <row r="4" spans="1:10" ht="36" customHeight="1">
      <c r="A4" s="356"/>
      <c r="B4" s="356"/>
      <c r="C4" s="357"/>
      <c r="D4" s="6" t="s">
        <v>541</v>
      </c>
      <c r="E4" s="6" t="s">
        <v>179</v>
      </c>
      <c r="F4" s="6" t="s">
        <v>179</v>
      </c>
      <c r="G4" s="6" t="s">
        <v>179</v>
      </c>
      <c r="H4" s="8" t="s">
        <v>179</v>
      </c>
      <c r="I4" s="361"/>
      <c r="J4" s="358"/>
    </row>
    <row r="5" spans="1:10" ht="15.75">
      <c r="A5" s="27" t="s">
        <v>114</v>
      </c>
      <c r="B5" s="11"/>
      <c r="C5" s="11"/>
      <c r="D5" s="11"/>
      <c r="E5" s="11"/>
      <c r="F5" s="11"/>
      <c r="G5" s="11"/>
      <c r="H5" s="11"/>
      <c r="I5" s="11"/>
      <c r="J5" s="12"/>
    </row>
    <row r="6" spans="1:10" ht="15.75">
      <c r="A6" s="13" t="s">
        <v>181</v>
      </c>
      <c r="B6" s="17"/>
      <c r="C6" s="28"/>
      <c r="D6" s="18"/>
      <c r="E6" s="18"/>
      <c r="F6" s="18"/>
      <c r="G6" s="18"/>
      <c r="H6" s="18"/>
      <c r="I6" s="18"/>
      <c r="J6" s="345"/>
    </row>
    <row r="7" spans="1:10" ht="15.75">
      <c r="A7" s="16" t="s">
        <v>183</v>
      </c>
      <c r="B7" s="17"/>
      <c r="C7" s="53"/>
      <c r="D7" s="28"/>
      <c r="E7" s="28"/>
      <c r="F7" s="28"/>
      <c r="G7" s="28"/>
      <c r="H7" s="28"/>
      <c r="I7" s="28"/>
      <c r="J7" s="345"/>
    </row>
    <row r="8" spans="1:10" ht="15.75">
      <c r="A8" s="16" t="s">
        <v>182</v>
      </c>
      <c r="B8" s="20"/>
      <c r="C8" s="28"/>
      <c r="D8" s="28"/>
      <c r="E8" s="28"/>
      <c r="F8" s="28"/>
      <c r="G8" s="28"/>
      <c r="H8" s="28"/>
      <c r="I8" s="28"/>
      <c r="J8" s="345"/>
    </row>
    <row r="9" spans="1:10" ht="15.75">
      <c r="A9" s="16" t="s">
        <v>190</v>
      </c>
      <c r="B9" s="17"/>
      <c r="C9" s="28"/>
      <c r="D9" s="28"/>
      <c r="E9" s="28"/>
      <c r="F9" s="28"/>
      <c r="G9" s="28"/>
      <c r="H9" s="28"/>
      <c r="I9" s="28"/>
      <c r="J9" s="345"/>
    </row>
    <row r="10" spans="1:10" ht="63">
      <c r="A10" s="19" t="s">
        <v>416</v>
      </c>
      <c r="B10" s="17"/>
      <c r="C10" s="18"/>
      <c r="D10" s="14"/>
      <c r="E10" s="35"/>
      <c r="F10" s="18"/>
      <c r="G10" s="18"/>
      <c r="H10" s="18"/>
      <c r="I10" s="18"/>
      <c r="J10" s="341"/>
    </row>
    <row r="11" spans="1:10" ht="15.75">
      <c r="A11" s="13" t="s">
        <v>181</v>
      </c>
      <c r="B11" s="17"/>
      <c r="C11" s="18"/>
      <c r="D11" s="14"/>
      <c r="E11" s="35"/>
      <c r="F11" s="18"/>
      <c r="G11" s="18"/>
      <c r="H11" s="18"/>
      <c r="I11" s="18"/>
      <c r="J11" s="341"/>
    </row>
    <row r="12" spans="1:10" ht="15.75">
      <c r="A12" s="16" t="s">
        <v>183</v>
      </c>
      <c r="B12" s="17"/>
      <c r="C12" s="18"/>
      <c r="D12" s="14"/>
      <c r="E12" s="35"/>
      <c r="F12" s="18"/>
      <c r="G12" s="18"/>
      <c r="H12" s="18"/>
      <c r="I12" s="18"/>
      <c r="J12" s="341"/>
    </row>
    <row r="13" spans="1:10" ht="15.75">
      <c r="A13" s="16" t="s">
        <v>182</v>
      </c>
      <c r="B13" s="17"/>
      <c r="C13" s="18"/>
      <c r="D13" s="14"/>
      <c r="E13" s="35"/>
      <c r="F13" s="18"/>
      <c r="G13" s="18"/>
      <c r="H13" s="18"/>
      <c r="I13" s="18"/>
      <c r="J13" s="341"/>
    </row>
    <row r="14" spans="1:10" ht="15.75">
      <c r="A14" s="16" t="s">
        <v>190</v>
      </c>
      <c r="B14" s="17"/>
      <c r="C14" s="18"/>
      <c r="D14" s="14"/>
      <c r="E14" s="35"/>
      <c r="F14" s="18"/>
      <c r="G14" s="18"/>
      <c r="H14" s="18"/>
      <c r="I14" s="18"/>
      <c r="J14" s="341"/>
    </row>
    <row r="15" spans="1:10" ht="31.5">
      <c r="A15" s="36" t="s">
        <v>418</v>
      </c>
      <c r="B15" s="17"/>
      <c r="C15" s="18"/>
      <c r="D15" s="14"/>
      <c r="E15" s="18"/>
      <c r="F15" s="18"/>
      <c r="G15" s="18"/>
      <c r="H15" s="18"/>
      <c r="I15" s="18"/>
      <c r="J15" s="341"/>
    </row>
    <row r="16" spans="1:10" ht="15.75">
      <c r="A16" s="37" t="s">
        <v>181</v>
      </c>
      <c r="B16" s="17"/>
      <c r="C16" s="18"/>
      <c r="D16" s="18"/>
      <c r="E16" s="18"/>
      <c r="F16" s="18"/>
      <c r="G16" s="18"/>
      <c r="H16" s="18"/>
      <c r="I16" s="18"/>
      <c r="J16" s="341"/>
    </row>
    <row r="17" spans="1:10" ht="15.75">
      <c r="A17" s="38" t="s">
        <v>183</v>
      </c>
      <c r="B17" s="17"/>
      <c r="C17" s="18"/>
      <c r="D17" s="18"/>
      <c r="E17" s="18"/>
      <c r="F17" s="18"/>
      <c r="G17" s="18"/>
      <c r="H17" s="18"/>
      <c r="I17" s="18"/>
      <c r="J17" s="341"/>
    </row>
    <row r="18" spans="1:10" ht="15.75">
      <c r="A18" s="38" t="s">
        <v>190</v>
      </c>
      <c r="B18" s="17"/>
      <c r="C18" s="18"/>
      <c r="D18" s="18"/>
      <c r="E18" s="18"/>
      <c r="F18" s="18"/>
      <c r="G18" s="18"/>
      <c r="H18" s="18"/>
      <c r="I18" s="18"/>
      <c r="J18" s="341"/>
    </row>
    <row r="19" spans="1:10" ht="47.25">
      <c r="A19" s="19" t="s">
        <v>420</v>
      </c>
      <c r="B19" s="17"/>
      <c r="C19" s="18"/>
      <c r="D19" s="39"/>
      <c r="E19" s="18"/>
      <c r="F19" s="18"/>
      <c r="G19" s="18"/>
      <c r="H19" s="18"/>
      <c r="I19" s="18"/>
      <c r="J19" s="348"/>
    </row>
    <row r="20" spans="1:10" ht="15.75">
      <c r="A20" s="13" t="s">
        <v>181</v>
      </c>
      <c r="B20" s="17"/>
      <c r="C20" s="18"/>
      <c r="D20" s="18"/>
      <c r="E20" s="18"/>
      <c r="F20" s="18"/>
      <c r="G20" s="18"/>
      <c r="H20" s="18"/>
      <c r="I20" s="18"/>
      <c r="J20" s="348"/>
    </row>
    <row r="21" spans="1:10" ht="15.75">
      <c r="A21" s="16" t="s">
        <v>183</v>
      </c>
      <c r="B21" s="17"/>
      <c r="C21" s="18"/>
      <c r="D21" s="35"/>
      <c r="E21" s="18"/>
      <c r="F21" s="18"/>
      <c r="G21" s="18"/>
      <c r="H21" s="18"/>
      <c r="I21" s="18"/>
      <c r="J21" s="348"/>
    </row>
    <row r="22" spans="1:10" ht="15.75">
      <c r="A22" s="16" t="s">
        <v>182</v>
      </c>
      <c r="B22" s="20"/>
      <c r="C22" s="18"/>
      <c r="D22" s="18"/>
      <c r="E22" s="18"/>
      <c r="F22" s="18"/>
      <c r="G22" s="18"/>
      <c r="H22" s="18"/>
      <c r="I22" s="18"/>
      <c r="J22" s="348"/>
    </row>
    <row r="23" spans="1:10" ht="15.75">
      <c r="A23" s="16" t="s">
        <v>190</v>
      </c>
      <c r="B23" s="23"/>
      <c r="C23" s="24"/>
      <c r="D23" s="24"/>
      <c r="E23" s="24"/>
      <c r="F23" s="24"/>
      <c r="G23" s="24"/>
      <c r="H23" s="24"/>
      <c r="I23" s="24"/>
      <c r="J23" s="348"/>
    </row>
    <row r="24" spans="1:10" ht="31.5">
      <c r="A24" s="19" t="s">
        <v>422</v>
      </c>
      <c r="B24" s="17"/>
      <c r="C24" s="14"/>
      <c r="D24" s="40"/>
      <c r="E24" s="18"/>
      <c r="F24" s="18"/>
      <c r="G24" s="18"/>
      <c r="H24" s="18"/>
      <c r="I24" s="18"/>
      <c r="J24" s="348"/>
    </row>
    <row r="25" spans="1:10" ht="15.75">
      <c r="A25" s="13" t="s">
        <v>181</v>
      </c>
      <c r="B25" s="17"/>
      <c r="C25" s="14"/>
      <c r="D25" s="41"/>
      <c r="E25" s="18"/>
      <c r="F25" s="18"/>
      <c r="G25" s="18"/>
      <c r="H25" s="18"/>
      <c r="I25" s="18"/>
      <c r="J25" s="348"/>
    </row>
    <row r="26" spans="1:10" ht="15.75">
      <c r="A26" s="16" t="s">
        <v>183</v>
      </c>
      <c r="B26" s="17"/>
      <c r="C26" s="14"/>
      <c r="D26" s="41"/>
      <c r="E26" s="18"/>
      <c r="F26" s="18"/>
      <c r="G26" s="18"/>
      <c r="H26" s="18"/>
      <c r="I26" s="18"/>
      <c r="J26" s="348"/>
    </row>
    <row r="27" spans="1:10" ht="15.75">
      <c r="A27" s="16" t="s">
        <v>190</v>
      </c>
      <c r="B27" s="17"/>
      <c r="C27" s="14"/>
      <c r="D27" s="41"/>
      <c r="E27" s="18"/>
      <c r="F27" s="18"/>
      <c r="G27" s="18"/>
      <c r="H27" s="18"/>
      <c r="I27" s="18"/>
      <c r="J27" s="348"/>
    </row>
    <row r="28" spans="1:10" ht="96.75" customHeight="1">
      <c r="A28" s="19" t="s">
        <v>424</v>
      </c>
      <c r="B28" s="20"/>
      <c r="C28" s="18"/>
      <c r="D28" s="15"/>
      <c r="E28" s="15"/>
      <c r="F28" s="15"/>
      <c r="G28" s="15"/>
      <c r="H28" s="15"/>
      <c r="I28" s="15"/>
      <c r="J28" s="341"/>
    </row>
    <row r="29" spans="1:10" ht="15.75">
      <c r="A29" s="13" t="s">
        <v>181</v>
      </c>
      <c r="B29" s="33"/>
      <c r="C29" s="15"/>
      <c r="D29" s="15"/>
      <c r="E29" s="15"/>
      <c r="F29" s="15"/>
      <c r="G29" s="15"/>
      <c r="H29" s="24"/>
      <c r="I29" s="24"/>
      <c r="J29" s="341"/>
    </row>
    <row r="30" spans="1:10" ht="15.75">
      <c r="A30" s="16" t="s">
        <v>183</v>
      </c>
      <c r="B30" s="20"/>
      <c r="C30" s="53"/>
      <c r="D30" s="15"/>
      <c r="E30" s="15"/>
      <c r="F30" s="15"/>
      <c r="G30" s="14"/>
      <c r="H30" s="24"/>
      <c r="I30" s="24"/>
      <c r="J30" s="341"/>
    </row>
    <row r="31" spans="1:10" ht="15.75">
      <c r="A31" s="16" t="s">
        <v>190</v>
      </c>
      <c r="B31" s="20"/>
      <c r="C31" s="33"/>
      <c r="D31" s="15"/>
      <c r="E31" s="15"/>
      <c r="F31" s="15"/>
      <c r="G31" s="14"/>
      <c r="H31" s="24"/>
      <c r="I31" s="24"/>
      <c r="J31" s="341"/>
    </row>
    <row r="32" spans="1:10" ht="15.75">
      <c r="A32" s="27" t="s">
        <v>426</v>
      </c>
      <c r="B32" s="155"/>
      <c r="C32" s="34"/>
      <c r="D32" s="34"/>
      <c r="E32" s="34"/>
      <c r="F32" s="34"/>
      <c r="G32" s="34"/>
      <c r="H32" s="34"/>
      <c r="I32" s="34"/>
      <c r="J32" s="12"/>
    </row>
    <row r="33" spans="1:10" ht="15.75">
      <c r="A33" s="13" t="s">
        <v>181</v>
      </c>
      <c r="B33" s="23"/>
      <c r="C33" s="28"/>
      <c r="D33" s="14"/>
      <c r="E33" s="18"/>
      <c r="F33" s="18"/>
      <c r="G33" s="18"/>
      <c r="H33" s="18"/>
      <c r="I33" s="18"/>
      <c r="J33" s="351"/>
    </row>
    <row r="34" spans="1:10" ht="15.75">
      <c r="A34" s="16" t="s">
        <v>182</v>
      </c>
      <c r="B34" s="20"/>
      <c r="C34" s="28"/>
      <c r="D34" s="22"/>
      <c r="E34" s="28"/>
      <c r="F34" s="28"/>
      <c r="G34" s="28"/>
      <c r="H34" s="28"/>
      <c r="I34" s="28"/>
      <c r="J34" s="351"/>
    </row>
    <row r="35" spans="1:10" ht="15.75">
      <c r="A35" s="16" t="s">
        <v>183</v>
      </c>
      <c r="B35" s="23"/>
      <c r="C35" s="28"/>
      <c r="D35" s="28"/>
      <c r="E35" s="28"/>
      <c r="F35" s="28"/>
      <c r="G35" s="28"/>
      <c r="H35" s="28"/>
      <c r="I35" s="28"/>
      <c r="J35" s="351"/>
    </row>
    <row r="36" spans="1:10" ht="47.25">
      <c r="A36" s="19" t="s">
        <v>427</v>
      </c>
      <c r="B36" s="20"/>
      <c r="C36" s="15"/>
      <c r="D36" s="24"/>
      <c r="E36" s="24"/>
      <c r="F36" s="24"/>
      <c r="G36" s="24"/>
      <c r="H36" s="24"/>
      <c r="I36" s="24"/>
      <c r="J36" s="341"/>
    </row>
    <row r="37" spans="1:10" ht="15.75">
      <c r="A37" s="13" t="s">
        <v>181</v>
      </c>
      <c r="B37" s="20"/>
      <c r="C37" s="15"/>
      <c r="D37" s="24"/>
      <c r="E37" s="24"/>
      <c r="F37" s="24"/>
      <c r="G37" s="24"/>
      <c r="H37" s="24"/>
      <c r="I37" s="24"/>
      <c r="J37" s="341"/>
    </row>
    <row r="38" spans="1:10" ht="15.75">
      <c r="A38" s="16" t="s">
        <v>183</v>
      </c>
      <c r="B38" s="20"/>
      <c r="C38" s="15"/>
      <c r="D38" s="24"/>
      <c r="E38" s="24"/>
      <c r="F38" s="24"/>
      <c r="G38" s="24"/>
      <c r="H38" s="24"/>
      <c r="I38" s="24"/>
      <c r="J38" s="341"/>
    </row>
    <row r="39" spans="1:10" ht="15.75">
      <c r="A39" s="19" t="s">
        <v>349</v>
      </c>
      <c r="B39" s="20"/>
      <c r="C39" s="18"/>
      <c r="D39" s="15"/>
      <c r="E39" s="15"/>
      <c r="F39" s="15"/>
      <c r="G39" s="15"/>
      <c r="H39" s="15"/>
      <c r="I39" s="15"/>
      <c r="J39" s="341"/>
    </row>
    <row r="40" spans="1:10" ht="15.75">
      <c r="A40" s="13" t="s">
        <v>181</v>
      </c>
      <c r="B40" s="20"/>
      <c r="C40" s="18"/>
      <c r="D40" s="15"/>
      <c r="E40" s="15"/>
      <c r="F40" s="15"/>
      <c r="G40" s="15"/>
      <c r="H40" s="15"/>
      <c r="I40" s="15"/>
      <c r="J40" s="341"/>
    </row>
    <row r="41" spans="1:10" ht="15.75">
      <c r="A41" s="16" t="s">
        <v>183</v>
      </c>
      <c r="B41" s="20"/>
      <c r="C41" s="18"/>
      <c r="D41" s="15"/>
      <c r="E41" s="15"/>
      <c r="F41" s="15"/>
      <c r="G41" s="15"/>
      <c r="H41" s="15"/>
      <c r="I41" s="15"/>
      <c r="J41" s="341"/>
    </row>
    <row r="42" spans="1:10" ht="63">
      <c r="A42" s="19" t="s">
        <v>351</v>
      </c>
      <c r="B42" s="23"/>
      <c r="C42" s="18"/>
      <c r="D42" s="18"/>
      <c r="E42" s="18"/>
      <c r="F42" s="18"/>
      <c r="G42" s="18"/>
      <c r="H42" s="18"/>
      <c r="I42" s="18"/>
      <c r="J42" s="341"/>
    </row>
    <row r="43" spans="1:10" ht="15.75">
      <c r="A43" s="13" t="s">
        <v>181</v>
      </c>
      <c r="B43" s="25"/>
      <c r="C43" s="18"/>
      <c r="D43" s="18"/>
      <c r="E43" s="18"/>
      <c r="F43" s="18"/>
      <c r="G43" s="18"/>
      <c r="H43" s="18"/>
      <c r="I43" s="18"/>
      <c r="J43" s="341"/>
    </row>
    <row r="44" spans="1:10" ht="15.75">
      <c r="A44" s="16" t="s">
        <v>182</v>
      </c>
      <c r="B44" s="23"/>
      <c r="C44" s="18"/>
      <c r="D44" s="18"/>
      <c r="E44" s="18"/>
      <c r="F44" s="18"/>
      <c r="G44" s="18"/>
      <c r="H44" s="18"/>
      <c r="I44" s="18"/>
      <c r="J44" s="341"/>
    </row>
    <row r="45" spans="1:10" ht="15.75">
      <c r="A45" s="16" t="s">
        <v>183</v>
      </c>
      <c r="B45" s="23"/>
      <c r="C45" s="28"/>
      <c r="D45" s="18"/>
      <c r="E45" s="18"/>
      <c r="F45" s="18"/>
      <c r="G45" s="18"/>
      <c r="H45" s="18"/>
      <c r="I45" s="18"/>
      <c r="J45" s="341"/>
    </row>
    <row r="46" spans="1:10" ht="47.25">
      <c r="A46" s="16" t="s">
        <v>353</v>
      </c>
      <c r="B46" s="20"/>
      <c r="C46" s="18"/>
      <c r="D46" s="18"/>
      <c r="E46" s="18"/>
      <c r="F46" s="18"/>
      <c r="G46" s="18"/>
      <c r="H46" s="18"/>
      <c r="I46" s="18"/>
      <c r="J46" s="342"/>
    </row>
    <row r="47" spans="1:10" ht="15.75">
      <c r="A47" s="13" t="s">
        <v>181</v>
      </c>
      <c r="B47" s="20"/>
      <c r="C47" s="15"/>
      <c r="D47" s="15"/>
      <c r="E47" s="15"/>
      <c r="F47" s="15"/>
      <c r="G47" s="15"/>
      <c r="H47" s="45"/>
      <c r="I47" s="45"/>
      <c r="J47" s="342"/>
    </row>
    <row r="48" spans="1:10" ht="15.75">
      <c r="A48" s="16" t="s">
        <v>183</v>
      </c>
      <c r="B48" s="20"/>
      <c r="C48" s="28"/>
      <c r="D48" s="18"/>
      <c r="E48" s="18"/>
      <c r="F48" s="18"/>
      <c r="G48" s="18"/>
      <c r="H48" s="18"/>
      <c r="I48" s="18"/>
      <c r="J48" s="342"/>
    </row>
    <row r="49" spans="1:10" ht="15.75">
      <c r="A49" s="16" t="s">
        <v>182</v>
      </c>
      <c r="B49" s="20"/>
      <c r="C49" s="18"/>
      <c r="D49" s="18"/>
      <c r="E49" s="18"/>
      <c r="F49" s="18"/>
      <c r="G49" s="18"/>
      <c r="H49" s="18"/>
      <c r="I49" s="18"/>
      <c r="J49" s="342"/>
    </row>
    <row r="50" spans="1:10" ht="15.75">
      <c r="A50" s="19" t="s">
        <v>354</v>
      </c>
      <c r="B50" s="20"/>
      <c r="C50" s="15"/>
      <c r="D50" s="35"/>
      <c r="E50" s="15"/>
      <c r="F50" s="15"/>
      <c r="G50" s="15"/>
      <c r="H50" s="15"/>
      <c r="I50" s="15"/>
      <c r="J50" s="348"/>
    </row>
    <row r="51" spans="1:10" ht="15.75">
      <c r="A51" s="13" t="s">
        <v>181</v>
      </c>
      <c r="B51" s="20"/>
      <c r="C51" s="15"/>
      <c r="D51" s="35"/>
      <c r="E51" s="15"/>
      <c r="F51" s="15"/>
      <c r="G51" s="15"/>
      <c r="H51" s="45"/>
      <c r="I51" s="45"/>
      <c r="J51" s="348"/>
    </row>
    <row r="52" spans="1:10" ht="15.75">
      <c r="A52" s="16" t="s">
        <v>183</v>
      </c>
      <c r="B52" s="20"/>
      <c r="C52" s="28"/>
      <c r="D52" s="35"/>
      <c r="E52" s="15"/>
      <c r="F52" s="15"/>
      <c r="G52" s="15"/>
      <c r="H52" s="15"/>
      <c r="I52" s="15"/>
      <c r="J52" s="348"/>
    </row>
    <row r="53" spans="1:10" ht="31.5">
      <c r="A53" s="19" t="s">
        <v>356</v>
      </c>
      <c r="B53" s="20"/>
      <c r="C53" s="18"/>
      <c r="D53" s="35"/>
      <c r="E53" s="18"/>
      <c r="F53" s="18"/>
      <c r="G53" s="18"/>
      <c r="H53" s="18"/>
      <c r="I53" s="18"/>
      <c r="J53" s="348"/>
    </row>
    <row r="54" spans="1:10" ht="15.75">
      <c r="A54" s="13" t="s">
        <v>181</v>
      </c>
      <c r="B54" s="20"/>
      <c r="C54" s="18"/>
      <c r="D54" s="18"/>
      <c r="E54" s="18"/>
      <c r="F54" s="18"/>
      <c r="G54" s="18"/>
      <c r="H54" s="18"/>
      <c r="I54" s="18"/>
      <c r="J54" s="348"/>
    </row>
    <row r="55" spans="1:10" ht="15.75">
      <c r="A55" s="16" t="s">
        <v>183</v>
      </c>
      <c r="B55" s="20"/>
      <c r="C55" s="28"/>
      <c r="D55" s="35"/>
      <c r="E55" s="18"/>
      <c r="F55" s="18"/>
      <c r="G55" s="18"/>
      <c r="H55" s="18"/>
      <c r="I55" s="18"/>
      <c r="J55" s="348"/>
    </row>
    <row r="56" spans="1:10" ht="15.75">
      <c r="A56" s="19" t="s">
        <v>358</v>
      </c>
      <c r="B56" s="20"/>
      <c r="C56" s="15"/>
      <c r="D56" s="15"/>
      <c r="E56" s="15"/>
      <c r="F56" s="15"/>
      <c r="G56" s="15"/>
      <c r="H56" s="15"/>
      <c r="I56" s="15"/>
      <c r="J56" s="341"/>
    </row>
    <row r="57" spans="1:10" ht="15.75">
      <c r="A57" s="13" t="s">
        <v>181</v>
      </c>
      <c r="B57" s="20"/>
      <c r="C57" s="15"/>
      <c r="D57" s="15"/>
      <c r="E57" s="15"/>
      <c r="F57" s="15"/>
      <c r="G57" s="15"/>
      <c r="H57" s="15"/>
      <c r="I57" s="15"/>
      <c r="J57" s="341"/>
    </row>
    <row r="58" spans="1:10" ht="15.75">
      <c r="A58" s="16" t="s">
        <v>183</v>
      </c>
      <c r="B58" s="20"/>
      <c r="C58" s="15"/>
      <c r="D58" s="15"/>
      <c r="E58" s="15"/>
      <c r="F58" s="15"/>
      <c r="G58" s="15"/>
      <c r="H58" s="15"/>
      <c r="I58" s="15"/>
      <c r="J58" s="341"/>
    </row>
    <row r="59" spans="1:10" ht="31.5">
      <c r="A59" s="27" t="s">
        <v>7</v>
      </c>
      <c r="B59" s="11"/>
      <c r="C59" s="34"/>
      <c r="D59" s="34"/>
      <c r="E59" s="34"/>
      <c r="F59" s="34"/>
      <c r="G59" s="34"/>
      <c r="H59" s="34"/>
      <c r="I59" s="34"/>
      <c r="J59" s="12"/>
    </row>
    <row r="60" spans="1:10" ht="15.75">
      <c r="A60" s="13" t="s">
        <v>181</v>
      </c>
      <c r="B60" s="17"/>
      <c r="C60" s="28"/>
      <c r="D60" s="14"/>
      <c r="E60" s="18"/>
      <c r="F60" s="18"/>
      <c r="G60" s="18"/>
      <c r="H60" s="18"/>
      <c r="I60" s="18"/>
      <c r="J60" s="351"/>
    </row>
    <row r="61" spans="1:10" ht="15.75">
      <c r="A61" s="16" t="s">
        <v>183</v>
      </c>
      <c r="B61" s="17"/>
      <c r="C61" s="28"/>
      <c r="D61" s="28"/>
      <c r="E61" s="28"/>
      <c r="F61" s="28"/>
      <c r="G61" s="28"/>
      <c r="H61" s="28"/>
      <c r="I61" s="28"/>
      <c r="J61" s="351"/>
    </row>
    <row r="62" spans="1:10" ht="15.75">
      <c r="A62" s="16" t="s">
        <v>190</v>
      </c>
      <c r="B62" s="23"/>
      <c r="C62" s="25"/>
      <c r="D62" s="28"/>
      <c r="E62" s="22"/>
      <c r="F62" s="22"/>
      <c r="G62" s="22"/>
      <c r="H62" s="22"/>
      <c r="I62" s="22"/>
      <c r="J62" s="351"/>
    </row>
    <row r="63" spans="1:10" ht="31.5">
      <c r="A63" s="36" t="s">
        <v>534</v>
      </c>
      <c r="B63" s="23"/>
      <c r="C63" s="25"/>
      <c r="D63" s="53"/>
      <c r="E63" s="25"/>
      <c r="F63" s="25"/>
      <c r="G63" s="25"/>
      <c r="H63" s="25"/>
      <c r="I63" s="25"/>
      <c r="J63" s="348"/>
    </row>
    <row r="64" spans="1:10" ht="15.75">
      <c r="A64" s="54" t="s">
        <v>181</v>
      </c>
      <c r="B64" s="23"/>
      <c r="C64" s="25"/>
      <c r="D64" s="35"/>
      <c r="E64" s="24"/>
      <c r="F64" s="24"/>
      <c r="G64" s="24"/>
      <c r="H64" s="55"/>
      <c r="I64" s="55"/>
      <c r="J64" s="348"/>
    </row>
    <row r="65" spans="1:10" ht="15.75">
      <c r="A65" s="16" t="s">
        <v>183</v>
      </c>
      <c r="B65" s="23"/>
      <c r="C65" s="25"/>
      <c r="D65" s="53"/>
      <c r="E65" s="25"/>
      <c r="F65" s="25"/>
      <c r="G65" s="25"/>
      <c r="H65" s="25"/>
      <c r="I65" s="25"/>
      <c r="J65" s="348"/>
    </row>
    <row r="66" spans="1:10" ht="15.75">
      <c r="A66" s="16" t="s">
        <v>190</v>
      </c>
      <c r="B66" s="23"/>
      <c r="C66" s="25"/>
      <c r="D66" s="28"/>
      <c r="E66" s="28"/>
      <c r="F66" s="28"/>
      <c r="G66" s="28"/>
      <c r="H66" s="28"/>
      <c r="I66" s="28"/>
      <c r="J66" s="348"/>
    </row>
    <row r="67" spans="1:10" ht="50.25" customHeight="1">
      <c r="A67" s="36" t="s">
        <v>535</v>
      </c>
      <c r="B67" s="17"/>
      <c r="C67" s="28"/>
      <c r="D67" s="53"/>
      <c r="E67" s="28"/>
      <c r="F67" s="28"/>
      <c r="G67" s="28"/>
      <c r="H67" s="28"/>
      <c r="I67" s="28"/>
      <c r="J67" s="348"/>
    </row>
    <row r="68" spans="1:10" ht="15.75">
      <c r="A68" s="54" t="s">
        <v>181</v>
      </c>
      <c r="B68" s="17"/>
      <c r="C68" s="28"/>
      <c r="D68" s="35"/>
      <c r="E68" s="18"/>
      <c r="F68" s="18"/>
      <c r="G68" s="18"/>
      <c r="H68" s="56"/>
      <c r="I68" s="56"/>
      <c r="J68" s="348"/>
    </row>
    <row r="69" spans="1:10" ht="15.75">
      <c r="A69" s="16" t="s">
        <v>183</v>
      </c>
      <c r="B69" s="17"/>
      <c r="C69" s="28"/>
      <c r="D69" s="53"/>
      <c r="E69" s="28"/>
      <c r="F69" s="28"/>
      <c r="G69" s="28"/>
      <c r="H69" s="28"/>
      <c r="I69" s="28"/>
      <c r="J69" s="348"/>
    </row>
    <row r="70" spans="1:10" ht="31.5">
      <c r="A70" s="36" t="s">
        <v>12</v>
      </c>
      <c r="B70" s="20"/>
      <c r="C70" s="33"/>
      <c r="D70" s="33"/>
      <c r="E70" s="33"/>
      <c r="F70" s="33"/>
      <c r="G70" s="33"/>
      <c r="H70" s="33"/>
      <c r="I70" s="33"/>
      <c r="J70" s="341"/>
    </row>
    <row r="71" spans="1:10" ht="15.75">
      <c r="A71" s="13" t="s">
        <v>181</v>
      </c>
      <c r="B71" s="20"/>
      <c r="C71" s="33"/>
      <c r="D71" s="15"/>
      <c r="E71" s="15"/>
      <c r="F71" s="15"/>
      <c r="G71" s="14"/>
      <c r="H71" s="57"/>
      <c r="I71" s="57"/>
      <c r="J71" s="341"/>
    </row>
    <row r="72" spans="1:10" ht="15.75">
      <c r="A72" s="16" t="s">
        <v>183</v>
      </c>
      <c r="B72" s="20"/>
      <c r="C72" s="33"/>
      <c r="D72" s="33"/>
      <c r="E72" s="33"/>
      <c r="F72" s="33"/>
      <c r="G72" s="22"/>
      <c r="H72" s="22"/>
      <c r="I72" s="22"/>
      <c r="J72" s="341"/>
    </row>
    <row r="73" spans="1:10" ht="31.5">
      <c r="A73" s="50" t="s">
        <v>14</v>
      </c>
      <c r="B73" s="17"/>
      <c r="C73" s="22"/>
      <c r="D73" s="28"/>
      <c r="E73" s="28"/>
      <c r="F73" s="28"/>
      <c r="G73" s="28"/>
      <c r="H73" s="28"/>
      <c r="I73" s="28"/>
      <c r="J73" s="348"/>
    </row>
    <row r="74" spans="1:10" ht="15.75">
      <c r="A74" s="13" t="s">
        <v>181</v>
      </c>
      <c r="B74" s="17"/>
      <c r="C74" s="28"/>
      <c r="D74" s="28"/>
      <c r="E74" s="28"/>
      <c r="F74" s="28"/>
      <c r="G74" s="28"/>
      <c r="H74" s="28"/>
      <c r="I74" s="28"/>
      <c r="J74" s="348"/>
    </row>
    <row r="75" spans="1:10" ht="15.75">
      <c r="A75" s="16" t="s">
        <v>183</v>
      </c>
      <c r="B75" s="17"/>
      <c r="C75" s="28"/>
      <c r="D75" s="28"/>
      <c r="E75" s="28"/>
      <c r="F75" s="28"/>
      <c r="G75" s="28"/>
      <c r="H75" s="28"/>
      <c r="I75" s="28"/>
      <c r="J75" s="348"/>
    </row>
    <row r="76" spans="1:10" ht="31.5">
      <c r="A76" s="27" t="s">
        <v>471</v>
      </c>
      <c r="B76" s="42"/>
      <c r="C76" s="34"/>
      <c r="D76" s="34"/>
      <c r="E76" s="34"/>
      <c r="F76" s="34"/>
      <c r="G76" s="34"/>
      <c r="H76" s="34"/>
      <c r="I76" s="230"/>
      <c r="J76" s="73"/>
    </row>
    <row r="77" spans="1:10" ht="15.75">
      <c r="A77" s="13" t="s">
        <v>181</v>
      </c>
      <c r="B77" s="22"/>
      <c r="C77" s="33"/>
      <c r="D77" s="15"/>
      <c r="E77" s="15"/>
      <c r="F77" s="15"/>
      <c r="G77" s="15"/>
      <c r="H77" s="15"/>
      <c r="I77" s="15"/>
      <c r="J77" s="43"/>
    </row>
    <row r="78" spans="1:10" ht="15.75">
      <c r="A78" s="60" t="s">
        <v>183</v>
      </c>
      <c r="B78" s="22"/>
      <c r="C78" s="28"/>
      <c r="D78" s="33"/>
      <c r="E78" s="28"/>
      <c r="F78" s="28"/>
      <c r="G78" s="28"/>
      <c r="H78" s="28"/>
      <c r="I78" s="118"/>
      <c r="J78" s="75"/>
    </row>
    <row r="79" spans="1:10" ht="15.75">
      <c r="A79" s="38" t="s">
        <v>184</v>
      </c>
      <c r="B79" s="22"/>
      <c r="C79" s="33"/>
      <c r="D79" s="28"/>
      <c r="E79" s="28"/>
      <c r="F79" s="33"/>
      <c r="G79" s="33"/>
      <c r="H79" s="33"/>
      <c r="I79" s="231"/>
      <c r="J79" s="75"/>
    </row>
    <row r="80" spans="1:10" ht="94.5">
      <c r="A80" s="36" t="s">
        <v>472</v>
      </c>
      <c r="B80" s="28"/>
      <c r="C80" s="28"/>
      <c r="D80" s="22"/>
      <c r="E80" s="28"/>
      <c r="F80" s="28"/>
      <c r="G80" s="28"/>
      <c r="H80" s="28"/>
      <c r="I80" s="28"/>
      <c r="J80" s="341"/>
    </row>
    <row r="81" spans="1:10" ht="15.75">
      <c r="A81" s="13" t="s">
        <v>181</v>
      </c>
      <c r="B81" s="22"/>
      <c r="C81" s="18"/>
      <c r="D81" s="18"/>
      <c r="E81" s="18"/>
      <c r="F81" s="18"/>
      <c r="G81" s="30"/>
      <c r="H81" s="64"/>
      <c r="I81" s="64"/>
      <c r="J81" s="341"/>
    </row>
    <row r="82" spans="1:10" ht="15.75">
      <c r="A82" s="38" t="s">
        <v>183</v>
      </c>
      <c r="B82" s="28"/>
      <c r="C82" s="28"/>
      <c r="D82" s="18"/>
      <c r="E82" s="18"/>
      <c r="F82" s="18"/>
      <c r="G82" s="18"/>
      <c r="H82" s="30"/>
      <c r="I82" s="30"/>
      <c r="J82" s="341"/>
    </row>
    <row r="83" spans="1:10" ht="31.5">
      <c r="A83" s="19" t="s">
        <v>474</v>
      </c>
      <c r="B83" s="28"/>
      <c r="C83" s="18"/>
      <c r="D83" s="18"/>
      <c r="E83" s="18"/>
      <c r="F83" s="24"/>
      <c r="G83" s="24"/>
      <c r="H83" s="24"/>
      <c r="I83" s="24"/>
      <c r="J83" s="341"/>
    </row>
    <row r="84" spans="1:10" ht="15.75">
      <c r="A84" s="110" t="s">
        <v>476</v>
      </c>
      <c r="B84" s="28"/>
      <c r="C84" s="28"/>
      <c r="D84" s="18"/>
      <c r="E84" s="18"/>
      <c r="F84" s="24"/>
      <c r="G84" s="24"/>
      <c r="H84" s="24"/>
      <c r="I84" s="24"/>
      <c r="J84" s="341"/>
    </row>
  </sheetData>
  <sheetProtection selectLockedCells="1" selectUnlockedCells="1"/>
  <mergeCells count="28">
    <mergeCell ref="J83:J84"/>
    <mergeCell ref="J60:J62"/>
    <mergeCell ref="J63:J66"/>
    <mergeCell ref="J67:J69"/>
    <mergeCell ref="J73:J75"/>
    <mergeCell ref="J36:J38"/>
    <mergeCell ref="J39:J41"/>
    <mergeCell ref="J70:J72"/>
    <mergeCell ref="J80:J82"/>
    <mergeCell ref="J56:J58"/>
    <mergeCell ref="J42:J45"/>
    <mergeCell ref="J46:J49"/>
    <mergeCell ref="J50:J52"/>
    <mergeCell ref="J53:J55"/>
    <mergeCell ref="A1:J1"/>
    <mergeCell ref="A3:A4"/>
    <mergeCell ref="B3:B4"/>
    <mergeCell ref="C3:C4"/>
    <mergeCell ref="D3:E3"/>
    <mergeCell ref="J3:J4"/>
    <mergeCell ref="I3:I4"/>
    <mergeCell ref="J6:J9"/>
    <mergeCell ref="J28:J31"/>
    <mergeCell ref="J33:J35"/>
    <mergeCell ref="J10:J14"/>
    <mergeCell ref="J15:J18"/>
    <mergeCell ref="J19:J23"/>
    <mergeCell ref="J24:J27"/>
  </mergeCells>
  <printOptions/>
  <pageMargins left="0.4701388888888889" right="0.4597222222222222" top="0.22013888888888888" bottom="0.2798611111111111" header="0.5118055555555555" footer="0.5118055555555555"/>
  <pageSetup fitToHeight="9" fitToWidth="1" horizontalDpi="300" verticalDpi="3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J52"/>
  <sheetViews>
    <sheetView zoomScale="77" zoomScaleNormal="77" zoomScalePageLayoutView="0" workbookViewId="0" topLeftCell="A1">
      <selection activeCell="J17" sqref="J17:J19"/>
    </sheetView>
  </sheetViews>
  <sheetFormatPr defaultColWidth="9.140625" defaultRowHeight="12.75"/>
  <cols>
    <col min="1" max="1" width="38.140625" style="0" customWidth="1"/>
    <col min="2" max="2" width="14.8515625" style="0" customWidth="1"/>
    <col min="3" max="3" width="12.140625" style="0" customWidth="1"/>
    <col min="4" max="4" width="11.7109375" style="0" customWidth="1"/>
    <col min="5" max="5" width="10.57421875" style="0" customWidth="1"/>
    <col min="6" max="6" width="12.140625" style="0" customWidth="1"/>
    <col min="7" max="7" width="13.28125" style="0" customWidth="1"/>
    <col min="8" max="8" width="12.57421875" style="0" customWidth="1"/>
    <col min="9" max="9" width="22.421875" style="0" customWidth="1"/>
    <col min="10" max="10" width="23.28125" style="0" customWidth="1"/>
  </cols>
  <sheetData>
    <row r="1" spans="1:10" ht="46.5" customHeight="1">
      <c r="A1" s="355" t="s">
        <v>115</v>
      </c>
      <c r="B1" s="355"/>
      <c r="C1" s="355"/>
      <c r="D1" s="355"/>
      <c r="E1" s="355"/>
      <c r="F1" s="355"/>
      <c r="G1" s="355"/>
      <c r="H1" s="355"/>
      <c r="I1" s="355"/>
      <c r="J1" s="355"/>
    </row>
    <row r="2" spans="1:10" ht="20.25">
      <c r="A2" s="4"/>
      <c r="B2" s="4"/>
      <c r="C2" s="4"/>
      <c r="D2" s="4"/>
      <c r="E2" s="4"/>
      <c r="F2" s="4"/>
      <c r="G2" s="4"/>
      <c r="H2" s="4"/>
      <c r="I2" s="4"/>
      <c r="J2" s="4"/>
    </row>
    <row r="3" spans="1:10" ht="15" customHeight="1">
      <c r="A3" s="356" t="s">
        <v>170</v>
      </c>
      <c r="B3" s="356" t="s">
        <v>171</v>
      </c>
      <c r="C3" s="357">
        <v>2011</v>
      </c>
      <c r="D3" s="357">
        <v>2012</v>
      </c>
      <c r="E3" s="357"/>
      <c r="F3" s="6">
        <v>2013</v>
      </c>
      <c r="G3" s="7">
        <v>2014</v>
      </c>
      <c r="H3" s="5">
        <v>2015</v>
      </c>
      <c r="I3" s="360" t="s">
        <v>188</v>
      </c>
      <c r="J3" s="358" t="s">
        <v>177</v>
      </c>
    </row>
    <row r="4" spans="1:10" ht="36" customHeight="1">
      <c r="A4" s="356"/>
      <c r="B4" s="356"/>
      <c r="C4" s="357"/>
      <c r="D4" s="6" t="s">
        <v>541</v>
      </c>
      <c r="E4" s="6" t="s">
        <v>179</v>
      </c>
      <c r="F4" s="6" t="s">
        <v>179</v>
      </c>
      <c r="G4" s="6" t="s">
        <v>179</v>
      </c>
      <c r="H4" s="8" t="s">
        <v>179</v>
      </c>
      <c r="I4" s="361"/>
      <c r="J4" s="358"/>
    </row>
    <row r="5" spans="1:10" ht="15.75">
      <c r="A5" s="27" t="s">
        <v>360</v>
      </c>
      <c r="B5" s="10"/>
      <c r="C5" s="34"/>
      <c r="D5" s="34"/>
      <c r="E5" s="34"/>
      <c r="F5" s="34"/>
      <c r="G5" s="34"/>
      <c r="H5" s="34"/>
      <c r="I5" s="34"/>
      <c r="J5" s="12"/>
    </row>
    <row r="6" spans="1:10" ht="15.75">
      <c r="A6" s="13" t="s">
        <v>181</v>
      </c>
      <c r="B6" s="20"/>
      <c r="C6" s="28"/>
      <c r="D6" s="15"/>
      <c r="E6" s="15"/>
      <c r="F6" s="15"/>
      <c r="G6" s="15"/>
      <c r="H6" s="15"/>
      <c r="I6" s="15"/>
      <c r="J6" s="351"/>
    </row>
    <row r="7" spans="1:10" ht="15.75">
      <c r="A7" s="16" t="s">
        <v>183</v>
      </c>
      <c r="B7" s="20"/>
      <c r="C7" s="28"/>
      <c r="D7" s="28"/>
      <c r="E7" s="28"/>
      <c r="F7" s="28"/>
      <c r="G7" s="28"/>
      <c r="H7" s="28"/>
      <c r="I7" s="28"/>
      <c r="J7" s="351"/>
    </row>
    <row r="8" spans="1:10" ht="31.5">
      <c r="A8" s="19" t="s">
        <v>361</v>
      </c>
      <c r="B8" s="20"/>
      <c r="C8" s="15"/>
      <c r="D8" s="15"/>
      <c r="E8" s="15"/>
      <c r="F8" s="15"/>
      <c r="G8" s="15"/>
      <c r="H8" s="15"/>
      <c r="I8" s="15"/>
      <c r="J8" s="341"/>
    </row>
    <row r="9" spans="1:10" ht="15.75">
      <c r="A9" s="13" t="s">
        <v>181</v>
      </c>
      <c r="B9" s="20"/>
      <c r="C9" s="15"/>
      <c r="D9" s="15"/>
      <c r="E9" s="15"/>
      <c r="F9" s="15"/>
      <c r="G9" s="15"/>
      <c r="H9" s="15"/>
      <c r="I9" s="15"/>
      <c r="J9" s="341"/>
    </row>
    <row r="10" spans="1:10" ht="15.75">
      <c r="A10" s="16" t="s">
        <v>183</v>
      </c>
      <c r="B10" s="20"/>
      <c r="C10" s="15"/>
      <c r="D10" s="15"/>
      <c r="E10" s="15"/>
      <c r="F10" s="15"/>
      <c r="G10" s="15"/>
      <c r="H10" s="15"/>
      <c r="I10" s="15"/>
      <c r="J10" s="341"/>
    </row>
    <row r="11" spans="1:10" ht="94.5">
      <c r="A11" s="19" t="s">
        <v>363</v>
      </c>
      <c r="B11" s="20"/>
      <c r="C11" s="32"/>
      <c r="D11" s="32"/>
      <c r="E11" s="32"/>
      <c r="F11" s="32"/>
      <c r="G11" s="32"/>
      <c r="H11" s="32"/>
      <c r="I11" s="32"/>
      <c r="J11" s="341"/>
    </row>
    <row r="12" spans="1:10" ht="15.75">
      <c r="A12" s="13" t="s">
        <v>181</v>
      </c>
      <c r="B12" s="20"/>
      <c r="C12" s="15"/>
      <c r="D12" s="15"/>
      <c r="E12" s="15"/>
      <c r="F12" s="15"/>
      <c r="G12" s="15"/>
      <c r="H12" s="15"/>
      <c r="I12" s="15"/>
      <c r="J12" s="341"/>
    </row>
    <row r="13" spans="1:10" ht="15.75">
      <c r="A13" s="16" t="s">
        <v>183</v>
      </c>
      <c r="B13" s="20"/>
      <c r="C13" s="15"/>
      <c r="D13" s="15"/>
      <c r="E13" s="15"/>
      <c r="F13" s="15"/>
      <c r="G13" s="15"/>
      <c r="H13" s="15"/>
      <c r="I13" s="15"/>
      <c r="J13" s="341"/>
    </row>
    <row r="14" spans="1:10" ht="47.25" customHeight="1">
      <c r="A14" s="19" t="s">
        <v>365</v>
      </c>
      <c r="B14" s="20"/>
      <c r="C14" s="18"/>
      <c r="D14" s="15"/>
      <c r="E14" s="15"/>
      <c r="F14" s="15"/>
      <c r="G14" s="15"/>
      <c r="H14" s="15"/>
      <c r="I14" s="15"/>
      <c r="J14" s="341"/>
    </row>
    <row r="15" spans="1:10" ht="15.75">
      <c r="A15" s="13" t="s">
        <v>181</v>
      </c>
      <c r="B15" s="33"/>
      <c r="C15" s="15"/>
      <c r="D15" s="15"/>
      <c r="E15" s="15"/>
      <c r="F15" s="15"/>
      <c r="G15" s="15"/>
      <c r="H15" s="15"/>
      <c r="I15" s="15"/>
      <c r="J15" s="341"/>
    </row>
    <row r="16" spans="1:10" ht="15.75">
      <c r="A16" s="16" t="s">
        <v>183</v>
      </c>
      <c r="B16" s="20"/>
      <c r="C16" s="18"/>
      <c r="D16" s="15"/>
      <c r="E16" s="15"/>
      <c r="F16" s="15"/>
      <c r="G16" s="15"/>
      <c r="H16" s="15"/>
      <c r="I16" s="15"/>
      <c r="J16" s="341"/>
    </row>
    <row r="17" spans="1:10" ht="63">
      <c r="A17" s="19" t="s">
        <v>367</v>
      </c>
      <c r="B17" s="20"/>
      <c r="C17" s="15"/>
      <c r="D17" s="15"/>
      <c r="E17" s="15"/>
      <c r="F17" s="15"/>
      <c r="G17" s="14"/>
      <c r="H17" s="14"/>
      <c r="I17" s="14"/>
      <c r="J17" s="341"/>
    </row>
    <row r="18" spans="1:10" ht="15.75">
      <c r="A18" s="13" t="s">
        <v>181</v>
      </c>
      <c r="B18" s="20"/>
      <c r="C18" s="15"/>
      <c r="D18" s="15"/>
      <c r="E18" s="15"/>
      <c r="F18" s="15"/>
      <c r="G18" s="15"/>
      <c r="H18" s="15"/>
      <c r="I18" s="15"/>
      <c r="J18" s="341"/>
    </row>
    <row r="19" spans="1:10" ht="15.75">
      <c r="A19" s="16" t="s">
        <v>183</v>
      </c>
      <c r="B19" s="20"/>
      <c r="C19" s="5"/>
      <c r="D19" s="47"/>
      <c r="E19" s="47"/>
      <c r="F19" s="47"/>
      <c r="G19" s="47"/>
      <c r="H19" s="47"/>
      <c r="I19" s="47"/>
      <c r="J19" s="341"/>
    </row>
    <row r="20" spans="1:10" ht="31.5">
      <c r="A20" s="19" t="s">
        <v>369</v>
      </c>
      <c r="B20" s="20"/>
      <c r="C20" s="48"/>
      <c r="D20" s="32"/>
      <c r="E20" s="32"/>
      <c r="F20" s="32"/>
      <c r="G20" s="32"/>
      <c r="H20" s="32"/>
      <c r="I20" s="32"/>
      <c r="J20" s="341"/>
    </row>
    <row r="21" spans="1:10" ht="15.75">
      <c r="A21" s="13" t="s">
        <v>181</v>
      </c>
      <c r="B21" s="20"/>
      <c r="C21" s="18"/>
      <c r="D21" s="15"/>
      <c r="E21" s="15"/>
      <c r="F21" s="15"/>
      <c r="G21" s="15"/>
      <c r="H21" s="15"/>
      <c r="I21" s="15"/>
      <c r="J21" s="341"/>
    </row>
    <row r="22" spans="1:10" ht="15.75">
      <c r="A22" s="16" t="s">
        <v>183</v>
      </c>
      <c r="B22" s="20"/>
      <c r="C22" s="49"/>
      <c r="D22" s="47"/>
      <c r="E22" s="47"/>
      <c r="F22" s="47"/>
      <c r="G22" s="47"/>
      <c r="H22" s="47"/>
      <c r="I22" s="47"/>
      <c r="J22" s="341"/>
    </row>
    <row r="23" spans="1:10" ht="141.75">
      <c r="A23" s="50" t="s">
        <v>116</v>
      </c>
      <c r="B23" s="23"/>
      <c r="C23" s="51"/>
      <c r="D23" s="51"/>
      <c r="E23" s="51"/>
      <c r="F23" s="51"/>
      <c r="G23" s="51"/>
      <c r="H23" s="51"/>
      <c r="I23" s="51"/>
      <c r="J23" s="341"/>
    </row>
    <row r="24" spans="1:10" ht="15.75">
      <c r="A24" s="13" t="s">
        <v>181</v>
      </c>
      <c r="B24" s="25"/>
      <c r="C24" s="49"/>
      <c r="D24" s="51"/>
      <c r="E24" s="51"/>
      <c r="F24" s="51"/>
      <c r="G24" s="51"/>
      <c r="H24" s="51"/>
      <c r="I24" s="51"/>
      <c r="J24" s="341"/>
    </row>
    <row r="25" spans="1:10" ht="15.75">
      <c r="A25" s="16" t="s">
        <v>183</v>
      </c>
      <c r="B25" s="23"/>
      <c r="C25" s="49"/>
      <c r="D25" s="51"/>
      <c r="E25" s="51"/>
      <c r="F25" s="51"/>
      <c r="G25" s="51"/>
      <c r="H25" s="51"/>
      <c r="I25" s="51"/>
      <c r="J25" s="341"/>
    </row>
    <row r="26" spans="1:10" ht="49.5" customHeight="1">
      <c r="A26" s="50" t="s">
        <v>373</v>
      </c>
      <c r="B26" s="23"/>
      <c r="C26" s="5"/>
      <c r="D26" s="51"/>
      <c r="E26" s="51"/>
      <c r="F26" s="51"/>
      <c r="G26" s="51"/>
      <c r="H26" s="51"/>
      <c r="I26" s="51"/>
      <c r="J26" s="341"/>
    </row>
    <row r="27" spans="1:10" ht="15.75">
      <c r="A27" s="13" t="s">
        <v>181</v>
      </c>
      <c r="B27" s="20"/>
      <c r="C27" s="5"/>
      <c r="D27" s="51"/>
      <c r="E27" s="51"/>
      <c r="F27" s="51"/>
      <c r="G27" s="51"/>
      <c r="H27" s="51"/>
      <c r="I27" s="51"/>
      <c r="J27" s="341"/>
    </row>
    <row r="28" spans="1:10" ht="15.75">
      <c r="A28" s="16" t="s">
        <v>183</v>
      </c>
      <c r="B28" s="23"/>
      <c r="C28" s="5"/>
      <c r="D28" s="51"/>
      <c r="E28" s="51"/>
      <c r="F28" s="51"/>
      <c r="G28" s="51"/>
      <c r="H28" s="51"/>
      <c r="I28" s="51"/>
      <c r="J28" s="341"/>
    </row>
    <row r="29" spans="1:10" ht="31.5">
      <c r="A29" s="50" t="s">
        <v>375</v>
      </c>
      <c r="B29" s="23"/>
      <c r="C29" s="5"/>
      <c r="D29" s="51"/>
      <c r="E29" s="51"/>
      <c r="F29" s="51"/>
      <c r="G29" s="51"/>
      <c r="H29" s="51"/>
      <c r="I29" s="51"/>
      <c r="J29" s="341"/>
    </row>
    <row r="30" spans="1:10" ht="15.75">
      <c r="A30" s="13" t="s">
        <v>181</v>
      </c>
      <c r="B30" s="20"/>
      <c r="C30" s="5"/>
      <c r="D30" s="51"/>
      <c r="E30" s="51"/>
      <c r="F30" s="51"/>
      <c r="G30" s="51"/>
      <c r="H30" s="51"/>
      <c r="I30" s="51"/>
      <c r="J30" s="341"/>
    </row>
    <row r="31" spans="1:10" ht="15.75">
      <c r="A31" s="16" t="s">
        <v>183</v>
      </c>
      <c r="B31" s="23"/>
      <c r="C31" s="5"/>
      <c r="D31" s="51"/>
      <c r="E31" s="51"/>
      <c r="F31" s="51"/>
      <c r="G31" s="51"/>
      <c r="H31" s="51"/>
      <c r="I31" s="51"/>
      <c r="J31" s="341"/>
    </row>
    <row r="32" spans="1:10" ht="47.25">
      <c r="A32" s="50" t="s">
        <v>377</v>
      </c>
      <c r="B32" s="23"/>
      <c r="C32" s="5"/>
      <c r="D32" s="52"/>
      <c r="E32" s="47"/>
      <c r="F32" s="47"/>
      <c r="G32" s="47"/>
      <c r="H32" s="47"/>
      <c r="I32" s="47"/>
      <c r="J32" s="341"/>
    </row>
    <row r="33" spans="1:10" ht="15.75">
      <c r="A33" s="13" t="s">
        <v>181</v>
      </c>
      <c r="B33" s="20"/>
      <c r="C33" s="5"/>
      <c r="D33" s="52"/>
      <c r="E33" s="47"/>
      <c r="F33" s="47"/>
      <c r="G33" s="47"/>
      <c r="H33" s="47"/>
      <c r="I33" s="47"/>
      <c r="J33" s="341"/>
    </row>
    <row r="34" spans="1:10" ht="15.75">
      <c r="A34" s="16" t="s">
        <v>183</v>
      </c>
      <c r="B34" s="23"/>
      <c r="C34" s="5"/>
      <c r="D34" s="52"/>
      <c r="E34" s="47"/>
      <c r="F34" s="47"/>
      <c r="G34" s="47"/>
      <c r="H34" s="47"/>
      <c r="I34" s="47"/>
      <c r="J34" s="341"/>
    </row>
    <row r="35" spans="1:10" ht="78.75">
      <c r="A35" s="50" t="s">
        <v>379</v>
      </c>
      <c r="B35" s="23"/>
      <c r="C35" s="5"/>
      <c r="D35" s="51"/>
      <c r="E35" s="47"/>
      <c r="F35" s="47"/>
      <c r="G35" s="47"/>
      <c r="H35" s="47"/>
      <c r="I35" s="47"/>
      <c r="J35" s="341"/>
    </row>
    <row r="36" spans="1:10" ht="15.75">
      <c r="A36" s="13" t="s">
        <v>181</v>
      </c>
      <c r="B36" s="20"/>
      <c r="C36" s="5"/>
      <c r="D36" s="51"/>
      <c r="E36" s="47"/>
      <c r="F36" s="47"/>
      <c r="G36" s="47"/>
      <c r="H36" s="47"/>
      <c r="I36" s="47"/>
      <c r="J36" s="341"/>
    </row>
    <row r="37" spans="1:10" ht="15.75">
      <c r="A37" s="16" t="s">
        <v>183</v>
      </c>
      <c r="B37" s="23"/>
      <c r="C37" s="5"/>
      <c r="D37" s="51"/>
      <c r="E37" s="47"/>
      <c r="F37" s="47"/>
      <c r="G37" s="47"/>
      <c r="H37" s="47"/>
      <c r="I37" s="47"/>
      <c r="J37" s="341"/>
    </row>
    <row r="38" spans="1:10" ht="94.5">
      <c r="A38" s="50" t="s">
        <v>381</v>
      </c>
      <c r="B38" s="23"/>
      <c r="C38" s="5"/>
      <c r="D38" s="51"/>
      <c r="E38" s="51"/>
      <c r="F38" s="51"/>
      <c r="G38" s="51"/>
      <c r="H38" s="51"/>
      <c r="I38" s="51"/>
      <c r="J38" s="341"/>
    </row>
    <row r="39" spans="1:10" ht="15.75">
      <c r="A39" s="13" t="s">
        <v>181</v>
      </c>
      <c r="B39" s="20"/>
      <c r="C39" s="5"/>
      <c r="D39" s="51"/>
      <c r="E39" s="51"/>
      <c r="F39" s="51"/>
      <c r="G39" s="51"/>
      <c r="H39" s="51"/>
      <c r="I39" s="51"/>
      <c r="J39" s="341"/>
    </row>
    <row r="40" spans="1:10" ht="15.75">
      <c r="A40" s="16" t="s">
        <v>183</v>
      </c>
      <c r="B40" s="23"/>
      <c r="C40" s="5"/>
      <c r="D40" s="51"/>
      <c r="E40" s="51"/>
      <c r="F40" s="51"/>
      <c r="G40" s="51"/>
      <c r="H40" s="51"/>
      <c r="I40" s="51"/>
      <c r="J40" s="341"/>
    </row>
    <row r="41" spans="1:10" ht="47.25">
      <c r="A41" s="50" t="s">
        <v>383</v>
      </c>
      <c r="B41" s="17"/>
      <c r="C41" s="5"/>
      <c r="D41" s="51"/>
      <c r="E41" s="47"/>
      <c r="F41" s="47"/>
      <c r="G41" s="47"/>
      <c r="H41" s="47"/>
      <c r="I41" s="47"/>
      <c r="J41" s="341"/>
    </row>
    <row r="42" spans="1:10" ht="15.75">
      <c r="A42" s="13" t="s">
        <v>181</v>
      </c>
      <c r="B42" s="20"/>
      <c r="C42" s="5"/>
      <c r="D42" s="51"/>
      <c r="E42" s="47"/>
      <c r="F42" s="47"/>
      <c r="G42" s="47"/>
      <c r="H42" s="47"/>
      <c r="I42" s="47"/>
      <c r="J42" s="341"/>
    </row>
    <row r="43" spans="1:10" ht="15.75">
      <c r="A43" s="16" t="s">
        <v>183</v>
      </c>
      <c r="B43" s="17"/>
      <c r="C43" s="5"/>
      <c r="D43" s="51"/>
      <c r="E43" s="47"/>
      <c r="F43" s="47"/>
      <c r="G43" s="47"/>
      <c r="H43" s="47"/>
      <c r="I43" s="47"/>
      <c r="J43" s="341"/>
    </row>
    <row r="44" spans="1:10" ht="80.25" customHeight="1">
      <c r="A44" s="50" t="s">
        <v>1</v>
      </c>
      <c r="B44" s="17"/>
      <c r="C44" s="5"/>
      <c r="D44" s="51"/>
      <c r="E44" s="51"/>
      <c r="F44" s="51"/>
      <c r="G44" s="51"/>
      <c r="H44" s="51"/>
      <c r="I44" s="51"/>
      <c r="J44" s="341"/>
    </row>
    <row r="45" spans="1:10" ht="15.75">
      <c r="A45" s="13" t="s">
        <v>181</v>
      </c>
      <c r="B45" s="28"/>
      <c r="C45" s="5"/>
      <c r="D45" s="51"/>
      <c r="E45" s="47"/>
      <c r="F45" s="47"/>
      <c r="G45" s="47"/>
      <c r="H45" s="47"/>
      <c r="I45" s="47"/>
      <c r="J45" s="341"/>
    </row>
    <row r="46" spans="1:10" ht="15.75">
      <c r="A46" s="16" t="s">
        <v>183</v>
      </c>
      <c r="B46" s="17"/>
      <c r="C46" s="5"/>
      <c r="D46" s="51"/>
      <c r="E46" s="51"/>
      <c r="F46" s="51"/>
      <c r="G46" s="51"/>
      <c r="H46" s="51"/>
      <c r="I46" s="51"/>
      <c r="J46" s="341"/>
    </row>
    <row r="47" spans="1:10" ht="63">
      <c r="A47" s="50" t="s">
        <v>532</v>
      </c>
      <c r="B47" s="17"/>
      <c r="C47" s="5"/>
      <c r="D47" s="52"/>
      <c r="E47" s="47"/>
      <c r="F47" s="47"/>
      <c r="G47" s="47"/>
      <c r="H47" s="47"/>
      <c r="I47" s="47"/>
      <c r="J47" s="341"/>
    </row>
    <row r="48" spans="1:10" ht="15.75">
      <c r="A48" s="13" t="s">
        <v>181</v>
      </c>
      <c r="B48" s="23"/>
      <c r="C48" s="5"/>
      <c r="D48" s="47"/>
      <c r="E48" s="47"/>
      <c r="F48" s="47"/>
      <c r="G48" s="47"/>
      <c r="H48" s="47"/>
      <c r="I48" s="47"/>
      <c r="J48" s="341"/>
    </row>
    <row r="49" spans="1:10" ht="15.75">
      <c r="A49" s="16" t="s">
        <v>183</v>
      </c>
      <c r="B49" s="17"/>
      <c r="C49" s="5"/>
      <c r="D49" s="47"/>
      <c r="E49" s="47"/>
      <c r="F49" s="47"/>
      <c r="G49" s="47"/>
      <c r="H49" s="47"/>
      <c r="I49" s="47"/>
      <c r="J49" s="341"/>
    </row>
    <row r="50" spans="1:10" ht="129" customHeight="1">
      <c r="A50" s="50" t="s">
        <v>533</v>
      </c>
      <c r="B50" s="23"/>
      <c r="C50" s="5"/>
      <c r="D50" s="47"/>
      <c r="E50" s="51"/>
      <c r="F50" s="47"/>
      <c r="G50" s="47"/>
      <c r="H50" s="47"/>
      <c r="I50" s="47"/>
      <c r="J50" s="341"/>
    </row>
    <row r="51" spans="1:10" ht="15.75">
      <c r="A51" s="13" t="s">
        <v>181</v>
      </c>
      <c r="B51" s="20"/>
      <c r="C51" s="5"/>
      <c r="D51" s="47"/>
      <c r="E51" s="51"/>
      <c r="F51" s="47"/>
      <c r="G51" s="47"/>
      <c r="H51" s="47"/>
      <c r="I51" s="47"/>
      <c r="J51" s="341"/>
    </row>
    <row r="52" spans="1:10" ht="15.75">
      <c r="A52" s="16" t="s">
        <v>183</v>
      </c>
      <c r="B52" s="23"/>
      <c r="C52" s="5"/>
      <c r="D52" s="47"/>
      <c r="E52" s="51"/>
      <c r="F52" s="47"/>
      <c r="G52" s="47"/>
      <c r="H52" s="47"/>
      <c r="I52" s="47"/>
      <c r="J52" s="341"/>
    </row>
  </sheetData>
  <sheetProtection selectLockedCells="1" selectUnlockedCells="1"/>
  <mergeCells count="23">
    <mergeCell ref="J50:J52"/>
    <mergeCell ref="J32:J34"/>
    <mergeCell ref="J35:J37"/>
    <mergeCell ref="J44:J46"/>
    <mergeCell ref="J38:J40"/>
    <mergeCell ref="J41:J43"/>
    <mergeCell ref="J47:J49"/>
    <mergeCell ref="J26:J28"/>
    <mergeCell ref="J29:J31"/>
    <mergeCell ref="J14:J16"/>
    <mergeCell ref="J17:J19"/>
    <mergeCell ref="J20:J22"/>
    <mergeCell ref="J23:J25"/>
    <mergeCell ref="J6:J7"/>
    <mergeCell ref="J8:J10"/>
    <mergeCell ref="J11:J13"/>
    <mergeCell ref="A1:J1"/>
    <mergeCell ref="A3:A4"/>
    <mergeCell ref="B3:B4"/>
    <mergeCell ref="C3:C4"/>
    <mergeCell ref="D3:E3"/>
    <mergeCell ref="J3:J4"/>
    <mergeCell ref="I3:I4"/>
  </mergeCells>
  <printOptions/>
  <pageMargins left="0.4701388888888889" right="0.4597222222222222" top="0.22013888888888888" bottom="0.2798611111111111" header="0.5118055555555555" footer="0.5118055555555555"/>
  <pageSetup fitToHeight="9"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Аня</cp:lastModifiedBy>
  <cp:lastPrinted>2012-12-18T09:21:33Z</cp:lastPrinted>
  <dcterms:created xsi:type="dcterms:W3CDTF">2012-12-18T10:10:25Z</dcterms:created>
  <dcterms:modified xsi:type="dcterms:W3CDTF">2012-12-19T19:06:12Z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